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omments8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05_26" sheetId="1" state="visible" r:id="rId3"/>
    <sheet name="T04_26" sheetId="2" state="visible" r:id="rId4"/>
    <sheet name="T03" sheetId="3" state="visible" r:id="rId5"/>
    <sheet name="T02" sheetId="4" state="visible" r:id="rId6"/>
    <sheet name="T01" sheetId="5" state="visible" r:id="rId7"/>
    <sheet name="T12" sheetId="6" state="visible" r:id="rId8"/>
    <sheet name="T11" sheetId="7" state="visible" r:id="rId9"/>
    <sheet name="T10" sheetId="8" state="visible" r:id="rId10"/>
    <sheet name=" Da thu tien tu mn T09" sheetId="9" state="visible" r:id="rId11"/>
    <sheet name="T08" sheetId="10" state="visible" r:id="rId12"/>
    <sheet name="T07" sheetId="11" state="visible" r:id="rId13"/>
    <sheet name="T06" sheetId="12" state="visible" r:id="rId14"/>
    <sheet name="T05" sheetId="13" state="visible" r:id="rId15"/>
    <sheet name="T04" sheetId="14" state="visible" r:id="rId16"/>
    <sheet name="In_danh_dau" sheetId="15" state="visible" r:id="rId17"/>
    <sheet name="Ban dau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D5" authorId="0">
      <text>
        <r>
          <rPr>
            <sz val="10"/>
            <rFont val="Arial"/>
            <family val="2"/>
          </rPr>
          <t xml:space="preserve">Bù Hùng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23</xdr:colOff>
                <xdr:row>0</xdr:row>
                <xdr:rowOff>29</xdr:rowOff>
              </xdr:from>
              <xdr:to>
                <xdr:col>32</xdr:col>
                <xdr:colOff>83</xdr:colOff>
                <xdr:row>4</xdr:row>
                <xdr:rowOff>11</xdr:rowOff>
              </xdr:to>
            </anchor>
          </commentPr>
        </mc:Choice>
        <mc:Fallback/>
      </mc:AlternateContent>
    </comment>
    <comment ref="AF5" authorId="0">
      <text>
        <r>
          <rPr>
            <sz val="10"/>
            <rFont val="Arial"/>
            <family val="2"/>
          </rPr>
          <t xml:space="preserve">Bù Hùng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23</xdr:colOff>
                <xdr:row>0</xdr:row>
                <xdr:rowOff>29</xdr:rowOff>
              </xdr:from>
              <xdr:to>
                <xdr:col>33</xdr:col>
                <xdr:colOff>28</xdr:colOff>
                <xdr:row>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<sst xmlns="http://schemas.openxmlformats.org/spreadsheetml/2006/main" count="1165" uniqueCount="168">
  <si>
    <t xml:space="preserve">THEO DÕI ĂN TRƯA</t>
  </si>
  <si>
    <t xml:space="preserve">Tháng</t>
  </si>
  <si>
    <t xml:space="preserve">/2026</t>
  </si>
  <si>
    <t xml:space="preserve">Tuấn Anh</t>
  </si>
  <si>
    <t xml:space="preserve">Thường</t>
  </si>
  <si>
    <t xml:space="preserve">Phương</t>
  </si>
  <si>
    <t xml:space="preserve">Kiên</t>
  </si>
  <si>
    <t xml:space="preserve">Huy</t>
  </si>
  <si>
    <t xml:space="preserve">Lợi</t>
  </si>
  <si>
    <t xml:space="preserve">Ngoan</t>
  </si>
  <si>
    <t xml:space="preserve">Linh</t>
  </si>
  <si>
    <t xml:space="preserve">Hùng</t>
  </si>
  <si>
    <t xml:space="preserve">Hoàng Anh</t>
  </si>
  <si>
    <t xml:space="preserve">Tổng chi</t>
  </si>
  <si>
    <t xml:space="preserve">Thắm đi chợ</t>
  </si>
  <si>
    <t xml:space="preserve">07/05/2026</t>
  </si>
  <si>
    <t xml:space="preserve">TA</t>
  </si>
  <si>
    <t xml:space="preserve">Đã trả Thắm</t>
  </si>
  <si>
    <t xml:space="preserve">12/05/2026</t>
  </si>
  <si>
    <t xml:space="preserve">16/05/2026</t>
  </si>
  <si>
    <t xml:space="preserve">29/05/2026</t>
  </si>
  <si>
    <t xml:space="preserve">Các khoản trừ</t>
  </si>
  <si>
    <t xml:space="preserve">x</t>
  </si>
  <si>
    <t xml:space="preserve">Thịt – Rau</t>
  </si>
  <si>
    <t xml:space="preserve">03/04/2026</t>
  </si>
  <si>
    <t xml:space="preserve">10/04/2026</t>
  </si>
  <si>
    <t xml:space="preserve">20/04/2026</t>
  </si>
  <si>
    <t xml:space="preserve">24/04/2026</t>
  </si>
  <si>
    <t xml:space="preserve">27/04/2026</t>
  </si>
  <si>
    <t xml:space="preserve">Gạo tháng trước sang</t>
  </si>
  <si>
    <t xml:space="preserve">01/03/2026</t>
  </si>
  <si>
    <t xml:space="preserve">Thịt – Rau – Hành</t>
  </si>
  <si>
    <t xml:space="preserve">07/03/2026</t>
  </si>
  <si>
    <t xml:space="preserve">Đã trả Lợi</t>
  </si>
  <si>
    <t xml:space="preserve">10/03/2026</t>
  </si>
  <si>
    <t xml:space="preserve">23/03/2026</t>
  </si>
  <si>
    <t xml:space="preserve">26/03/2026</t>
  </si>
  <si>
    <t xml:space="preserve">31/03/2026</t>
  </si>
  <si>
    <t xml:space="preserve">01/02/2026</t>
  </si>
  <si>
    <t xml:space="preserve">08/02/2026</t>
  </si>
  <si>
    <t xml:space="preserve">Gạo</t>
  </si>
  <si>
    <t xml:space="preserve">Mắm</t>
  </si>
  <si>
    <t xml:space="preserve">Gạo sang tháng sau</t>
  </si>
  <si>
    <t xml:space="preserve">Rau – Mắm – Mì chính</t>
  </si>
  <si>
    <t xml:space="preserve">06/01/2026</t>
  </si>
  <si>
    <t xml:space="preserve">Gạo – Thịt – Rau</t>
  </si>
  <si>
    <t xml:space="preserve">13/01/2026</t>
  </si>
  <si>
    <t xml:space="preserve">30/01/2026</t>
  </si>
  <si>
    <t xml:space="preserve">/2025</t>
  </si>
  <si>
    <t xml:space="preserve">Gạo tháng trước chuyển sang</t>
  </si>
  <si>
    <t xml:space="preserve">01/12/2025</t>
  </si>
  <si>
    <t xml:space="preserve">Đã trả Thường</t>
  </si>
  <si>
    <t xml:space="preserve">22/12/2025</t>
  </si>
  <si>
    <t xml:space="preserve">25/12/2025</t>
  </si>
  <si>
    <t xml:space="preserve">Thịt</t>
  </si>
  <si>
    <t xml:space="preserve">29/12/2025</t>
  </si>
  <si>
    <t xml:space="preserve">Gạo </t>
  </si>
  <si>
    <t xml:space="preserve">01/11/2025</t>
  </si>
  <si>
    <t xml:space="preserve">Rau – Hành tỏi – Dưa</t>
  </si>
  <si>
    <t xml:space="preserve">Rau – Thịt – Hành</t>
  </si>
  <si>
    <t xml:space="preserve">10/11/2025</t>
  </si>
  <si>
    <t xml:space="preserve">22/11/2025</t>
  </si>
  <si>
    <t xml:space="preserve">26/11/2025</t>
  </si>
  <si>
    <t xml:space="preserve">Gạo chuyển sang tháng sau</t>
  </si>
  <si>
    <t xml:space="preserve">ktt</t>
  </si>
  <si>
    <t xml:space="preserve">Ga chuyển tháng trước sang</t>
  </si>
  <si>
    <t xml:space="preserve">01/10/2025</t>
  </si>
  <si>
    <t xml:space="preserve">Gạo chuyển tháng trước sang</t>
  </si>
  <si>
    <t xml:space="preserve">Mắm chuyển tháng trước sang</t>
  </si>
  <si>
    <t xml:space="preserve">09/10/2025</t>
  </si>
  <si>
    <t xml:space="preserve">Lòng</t>
  </si>
  <si>
    <t xml:space="preserve">15/10/2025</t>
  </si>
  <si>
    <t xml:space="preserve">22/10/2025</t>
  </si>
  <si>
    <t xml:space="preserve">Dầu ăn – Bột canh</t>
  </si>
  <si>
    <t xml:space="preserve">Mắm – Sấu chuyển tháng trước sang</t>
  </si>
  <si>
    <t xml:space="preserve">01/09/2025</t>
  </si>
  <si>
    <t xml:space="preserve">03/09/2025</t>
  </si>
  <si>
    <t xml:space="preserve">Rau – Trứng</t>
  </si>
  <si>
    <t xml:space="preserve">05/09/2025</t>
  </si>
  <si>
    <t xml:space="preserve">Đã trả Lợi Thường</t>
  </si>
  <si>
    <t xml:space="preserve">09/09/2025</t>
  </si>
  <si>
    <t xml:space="preserve">15/09/2025</t>
  </si>
  <si>
    <t xml:space="preserve">Trứng – Nhộng</t>
  </si>
  <si>
    <t xml:space="preserve">24/09/2025</t>
  </si>
  <si>
    <t xml:space="preserve">29/09/2025</t>
  </si>
  <si>
    <t xml:space="preserve">Ga chuyển một phần sang tháng sau</t>
  </si>
  <si>
    <t xml:space="preserve">Gạo chuyển một phần sang tháng sau</t>
  </si>
  <si>
    <t xml:space="preserve">Chuyển mắm sang tháng sau</t>
  </si>
  <si>
    <t xml:space="preserve">Gạo từ tháng trước chuyển sang</t>
  </si>
  <si>
    <t xml:space="preserve">01/08/2025</t>
  </si>
  <si>
    <t xml:space="preserve">Mì chính từ tháng trước chuyển sang</t>
  </si>
  <si>
    <t xml:space="preserve">Thịt – Rau – Sấu</t>
  </si>
  <si>
    <t xml:space="preserve">05/08/2025</t>
  </si>
  <si>
    <t xml:space="preserve">Mắm – Bột canh – Sấu</t>
  </si>
  <si>
    <t xml:space="preserve">Gạo - Đậu – Thịt</t>
  </si>
  <si>
    <t xml:space="preserve">13/08/2025</t>
  </si>
  <si>
    <t xml:space="preserve">Ga – Trứng</t>
  </si>
  <si>
    <t xml:space="preserve">Lẩu gà</t>
  </si>
  <si>
    <t xml:space="preserve">19/08/2025</t>
  </si>
  <si>
    <t xml:space="preserve">Đã trả Thắm/Thường, Anhht trả phần Ngoan/Linh/Hùng</t>
  </si>
  <si>
    <t xml:space="preserve">20/08/2025</t>
  </si>
  <si>
    <t xml:space="preserve">Mắm – Sấu chuyển sang tháng sau</t>
  </si>
  <si>
    <t xml:space="preserve">Dầu ăn – Mắm</t>
  </si>
  <si>
    <t xml:space="preserve">01/07/2025</t>
  </si>
  <si>
    <t xml:space="preserve">Mì chính</t>
  </si>
  <si>
    <t xml:space="preserve">08/07/2025</t>
  </si>
  <si>
    <t xml:space="preserve">Thịt – Miến – Chanh – Hành</t>
  </si>
  <si>
    <t xml:space="preserve">07/07/2025</t>
  </si>
  <si>
    <t xml:space="preserve">Đã trả Thắm, bổ sung hôm ăn gà, TA trả phần N/L/H</t>
  </si>
  <si>
    <t xml:space="preserve">09/07/2025</t>
  </si>
  <si>
    <t xml:space="preserve">Đã trả Thắm, N trả tiền mọc/chả</t>
  </si>
  <si>
    <t xml:space="preserve">Tép</t>
  </si>
  <si>
    <t xml:space="preserve">11/07/2025</t>
  </si>
  <si>
    <t xml:space="preserve">Đã trả Lợi, TA trả phần N</t>
  </si>
  <si>
    <t xml:space="preserve">Tôm</t>
  </si>
  <si>
    <t xml:space="preserve">25/07/2025</t>
  </si>
  <si>
    <t xml:space="preserve">Rau rút</t>
  </si>
  <si>
    <t xml:space="preserve">28/07/2025</t>
  </si>
  <si>
    <t xml:space="preserve">Thịt – Rau – Chanh</t>
  </si>
  <si>
    <t xml:space="preserve">30/07/2025</t>
  </si>
  <si>
    <t xml:space="preserve">Mì chính chuyển sang tháng sau</t>
  </si>
  <si>
    <t xml:space="preserve">Gạo từ tháng trước sang</t>
  </si>
  <si>
    <t xml:space="preserve">Chuyển từ tháng 5 sang</t>
  </si>
  <si>
    <t xml:space="preserve">Trứng từ tháng trước sang</t>
  </si>
  <si>
    <t xml:space="preserve">03/06/2025</t>
  </si>
  <si>
    <t xml:space="preserve">04/06/2025</t>
  </si>
  <si>
    <t xml:space="preserve">Thịt – rau</t>
  </si>
  <si>
    <t xml:space="preserve">09/06/2025</t>
  </si>
  <si>
    <t xml:space="preserve">Rau</t>
  </si>
  <si>
    <t xml:space="preserve">12/06/2025</t>
  </si>
  <si>
    <t xml:space="preserve">17/06/2025</t>
  </si>
  <si>
    <t xml:space="preserve">06/25/2025</t>
  </si>
  <si>
    <t xml:space="preserve">Đã trả Lợi – Thắm</t>
  </si>
  <si>
    <t xml:space="preserve">Gạo – mắm</t>
  </si>
  <si>
    <t xml:space="preserve">08/04/2025</t>
  </si>
  <si>
    <t xml:space="preserve">Chuyển từ tháng 4 sang</t>
  </si>
  <si>
    <t xml:space="preserve">Dầu ăn</t>
  </si>
  <si>
    <t xml:space="preserve">11/04/2025</t>
  </si>
  <si>
    <t xml:space="preserve">05/05/2025</t>
  </si>
  <si>
    <t xml:space="preserve">12/05/2025</t>
  </si>
  <si>
    <t xml:space="preserve">26/05/2025</t>
  </si>
  <si>
    <t xml:space="preserve">Đã trả Thắm (mua từ trước)</t>
  </si>
  <si>
    <t xml:space="preserve">Cá – Rau - Cà chua – Hành</t>
  </si>
  <si>
    <t xml:space="preserve">Thịt gà – trứng – rau</t>
  </si>
  <si>
    <t xml:space="preserve">27/05/2025</t>
  </si>
  <si>
    <t xml:space="preserve">Đã trả Thắm (rau Lợi mua, Thắm trả tiền Lợi)</t>
  </si>
  <si>
    <t xml:space="preserve">Chuyển chi phí sang tháng sau</t>
  </si>
  <si>
    <t xml:space="preserve">Trứng sang tháng sau</t>
  </si>
  <si>
    <t xml:space="preserve">Trứng</t>
  </si>
  <si>
    <t xml:space="preserve">04/09/2025</t>
  </si>
  <si>
    <t xml:space="preserve">03/04/2025</t>
  </si>
  <si>
    <t xml:space="preserve">Rau – Dầu ăn</t>
  </si>
  <si>
    <t xml:space="preserve">Rau – ớt – chanh</t>
  </si>
  <si>
    <t xml:space="preserve">Rau – Thịt – Lòng</t>
  </si>
  <si>
    <t xml:space="preserve">15/04/2025</t>
  </si>
  <si>
    <t xml:space="preserve">Bún ngan 22/04</t>
  </si>
  <si>
    <t xml:space="preserve">22/04/2025</t>
  </si>
  <si>
    <t xml:space="preserve">Đã trả Thắm/Thường, TA trả phần N/L/H</t>
  </si>
  <si>
    <t xml:space="preserve">Bún sườn 25/04</t>
  </si>
  <si>
    <t xml:space="preserve">25/04/2025</t>
  </si>
  <si>
    <t xml:space="preserve">Đã trả Thắm/Thường. Ngoan – Linh trả tiền lưỡi</t>
  </si>
  <si>
    <t xml:space="preserve">Trừ sườn Ngoan – Linh </t>
  </si>
  <si>
    <t xml:space="preserve">Trừ ngan Ngoan – Linh – Hùng</t>
  </si>
  <si>
    <t xml:space="preserve">Dầu ăn sang tháng sau</t>
  </si>
  <si>
    <t xml:space="preserve">Các khoản chi</t>
  </si>
  <si>
    <t xml:space="preserve">Đã trả Thường/Thắm</t>
  </si>
  <si>
    <t xml:space="preserve">Ngoan/Linh trả tiền lưỡi bao nhiêu k rõ</t>
  </si>
  <si>
    <t xml:space="preserve">Trừ bớt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</si>
</sst>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#"/>
    <numFmt numFmtId="166" formatCode="#,##0"/>
    <numFmt numFmtId="167" formatCode="mmm\ d&quot;, &quot;yy"/>
    <numFmt numFmtId="168" formatCode="mm/dd/yy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1"/>
      <name val="Arial"/>
      <family val="2"/>
      <charset val="1"/>
    </font>
    <font>
      <sz val="6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B2B2B2"/>
      <name val="Arial"/>
      <family val="2"/>
      <charset val="1"/>
    </font>
    <font>
      <sz val="9"/>
      <name val="Arial"/>
      <family val="2"/>
      <charset val="1"/>
    </font>
    <font>
      <sz val="10"/>
      <color rgb="FFFFFFFF"/>
      <name val="Arial"/>
      <family val="2"/>
      <charset val="1"/>
    </font>
    <font>
      <i val="true"/>
      <sz val="7"/>
      <color rgb="FFB2B2B2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</font>
    <font>
      <i val="true"/>
      <sz val="10"/>
      <color rgb="FFB2B2B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/>
      <right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left" vertical="bottom" textRotation="0" wrapText="false" indent="0" shrinkToFit="false" readingOrder="1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 readingOrder="1"/>
      <protection locked="true" hidden="false"/>
    </xf>
    <xf numFmtId="168" fontId="0" fillId="0" borderId="0" xfId="0" applyFont="true" applyBorder="false" applyAlignment="true" applyProtection="true">
      <alignment horizontal="left" vertical="bottom" textRotation="0" wrapText="false" indent="0" shrinkToFit="false" readingOrder="1"/>
      <protection locked="true" hidden="false"/>
    </xf>
    <xf numFmtId="166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4"/>
  <sheetViews>
    <sheetView showFormulas="false" showGridLines="fals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G22" activeCellId="0" sqref="AG22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5</v>
      </c>
      <c r="C2" s="1" t="s">
        <v>2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e">
        <f aca="false">SUM(AG5:AG14)</f>
        <v>#DIV/0!</v>
      </c>
    </row>
    <row r="5" customFormat="false" ht="12.8" hidden="false" customHeight="false" outlineLevel="0" collapsed="false">
      <c r="A5" s="12" t="s">
        <v>3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" t="e">
        <f aca="false">($AG$17/COUNTIF($B$5:$AF$14,"x"))*COUNTIF(B5:AF5,"x")</f>
        <v>#DIV/0!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 t="e">
        <f aca="false">($AG$17/COUNTIF($B$5:$AF$14,"x"))*COUNTIF(B6:AF6,"x")</f>
        <v>#DIV/0!</v>
      </c>
    </row>
    <row r="7" customFormat="false" ht="12.8" hidden="false" customHeight="false" outlineLevel="0" collapsed="false">
      <c r="A7" s="12" t="s">
        <v>5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 t="e">
        <f aca="false">($AG$17/COUNTIF($B$5:$AF$14,"x"))*COUNTIF(B7:AF7,"x")</f>
        <v>#DIV/0!</v>
      </c>
    </row>
    <row r="8" customFormat="false" ht="12.8" hidden="false" customHeight="false" outlineLevel="0" collapsed="false">
      <c r="A8" s="1" t="s">
        <v>6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5" t="e">
        <f aca="false">($AG$17/COUNTIF($B$5:$AF$14,"x"))*COUNTIF(B8:AF8,"x")</f>
        <v>#DIV/0!</v>
      </c>
    </row>
    <row r="9" customFormat="false" ht="12.8" hidden="false" customHeight="false" outlineLevel="0" collapsed="false">
      <c r="A9" s="1" t="s">
        <v>7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e">
        <f aca="false">($AG$17/COUNTIF($B$5:$AF$14,"x"))*COUNTIF(B9:AF9,"x")</f>
        <v>#DIV/0!</v>
      </c>
    </row>
    <row r="10" customFormat="false" ht="12.8" hidden="false" customHeight="false" outlineLevel="0" collapsed="false">
      <c r="A10" s="1" t="s">
        <v>8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e">
        <f aca="false">($AG$17/COUNTIF($B$5:$AF$14,"x"))*COUNTIF(B10:AF10,"x")</f>
        <v>#DIV/0!</v>
      </c>
    </row>
    <row r="11" customFormat="false" ht="12.8" hidden="false" customHeight="false" outlineLevel="0" collapsed="false">
      <c r="A11" s="1" t="s">
        <v>9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6" t="e">
        <f aca="false">($AG$17/COUNTIF($B$5:$AF$14,"x"))*COUNTIF(B11:AF11,"x")</f>
        <v>#DIV/0!</v>
      </c>
    </row>
    <row r="12" customFormat="false" ht="12.8" hidden="false" customHeight="false" outlineLevel="0" collapsed="false">
      <c r="A12" s="1" t="s">
        <v>10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6" t="e">
        <f aca="false">($AG$17/COUNTIF($B$5:$AF$14,"x"))*COUNTIF(B12:AF12,"x")</f>
        <v>#DIV/0!</v>
      </c>
    </row>
    <row r="13" customFormat="false" ht="12.8" hidden="false" customHeight="false" outlineLevel="0" collapsed="false">
      <c r="A13" s="1" t="s">
        <v>11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6" t="e">
        <f aca="false">($AG$17/COUNTIF($B$5:$AF$14,"x"))*COUNTIF(B13:AF13,"x")</f>
        <v>#DIV/0!</v>
      </c>
    </row>
    <row r="14" customFormat="false" ht="12.8" hidden="false" customHeight="false" outlineLevel="0" collapsed="false">
      <c r="A14" s="1" t="s">
        <v>12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6" t="e">
        <f aca="false">($AG$17/COUNTIF($B$5:$AF$14,"x"))*COUNTIF(B14:AF14,"x")</f>
        <v>#DIV/0!</v>
      </c>
    </row>
    <row r="15" customFormat="false" ht="12.8" hidden="false" customHeight="false" outlineLevel="0" collapsed="false">
      <c r="G15" s="1"/>
    </row>
    <row r="16" customFormat="false" ht="12.8" hidden="false" customHeight="false" outlineLevel="0" collapsed="false">
      <c r="A16" s="7"/>
      <c r="G16" s="1"/>
      <c r="AG16" s="17" t="e">
        <f aca="false">($AG$17/COUNTIF($B$5:$AF$14,"x"))</f>
        <v>#DIV/0!</v>
      </c>
    </row>
    <row r="17" customFormat="false" ht="12.8" hidden="false" customHeight="false" outlineLevel="0" collapsed="false">
      <c r="A17" s="7" t="s">
        <v>13</v>
      </c>
      <c r="G17" s="1"/>
      <c r="AG17" s="18" t="n">
        <f aca="false">SUM(AG18:AG1048576)</f>
        <v>1599000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14</v>
      </c>
      <c r="D18" s="19"/>
      <c r="E18" s="20"/>
      <c r="F18" s="20"/>
      <c r="G18" s="20"/>
      <c r="H18" s="20"/>
      <c r="J18" s="20"/>
      <c r="K18" s="20" t="s">
        <v>15</v>
      </c>
      <c r="L18" s="20"/>
      <c r="M18" s="19"/>
      <c r="N18" s="20"/>
      <c r="O18" s="20" t="s">
        <v>16</v>
      </c>
      <c r="P18" s="20" t="s">
        <v>17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125000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14</v>
      </c>
      <c r="D19" s="19"/>
      <c r="E19" s="20"/>
      <c r="F19" s="20"/>
      <c r="G19" s="20"/>
      <c r="H19" s="20"/>
      <c r="I19" s="20"/>
      <c r="J19" s="20"/>
      <c r="K19" s="20" t="s">
        <v>18</v>
      </c>
      <c r="L19" s="20"/>
      <c r="M19" s="20"/>
      <c r="N19" s="20"/>
      <c r="O19" s="20" t="s">
        <v>16</v>
      </c>
      <c r="P19" s="20" t="s">
        <v>17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671000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14</v>
      </c>
      <c r="D20" s="19"/>
      <c r="E20" s="20"/>
      <c r="F20" s="20"/>
      <c r="G20" s="20"/>
      <c r="H20" s="20"/>
      <c r="I20" s="20"/>
      <c r="J20" s="20"/>
      <c r="K20" s="20" t="s">
        <v>19</v>
      </c>
      <c r="L20" s="20"/>
      <c r="M20" s="20"/>
      <c r="N20" s="20"/>
      <c r="O20" s="20" t="s">
        <v>16</v>
      </c>
      <c r="P20" s="20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518000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14</v>
      </c>
      <c r="D21" s="19"/>
      <c r="E21" s="20"/>
      <c r="F21" s="20"/>
      <c r="G21" s="20"/>
      <c r="H21" s="20"/>
      <c r="I21" s="20"/>
      <c r="J21" s="20"/>
      <c r="K21" s="21" t="s">
        <v>20</v>
      </c>
      <c r="L21" s="20"/>
      <c r="M21" s="20"/>
      <c r="N21" s="20"/>
      <c r="O21" s="20" t="s">
        <v>16</v>
      </c>
      <c r="P21" s="20" t="s">
        <v>17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v>285000</v>
      </c>
      <c r="AH21" s="4"/>
      <c r="AI21" s="1"/>
      <c r="AJ21" s="1"/>
      <c r="AK21" s="3"/>
    </row>
    <row r="22" customFormat="false" ht="12.8" hidden="false" customHeight="false" outlineLevel="0" collapsed="false">
      <c r="D22" s="19"/>
      <c r="E22" s="20"/>
      <c r="F22" s="20"/>
      <c r="G22" s="20"/>
      <c r="H22" s="20"/>
      <c r="I22" s="20"/>
      <c r="J22" s="20"/>
      <c r="K22" s="21"/>
      <c r="L22" s="20"/>
      <c r="M22" s="20"/>
      <c r="N22" s="20"/>
      <c r="O22" s="20" t="s">
        <v>16</v>
      </c>
      <c r="P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H22" s="4"/>
      <c r="AI22" s="1"/>
      <c r="AJ22" s="1"/>
      <c r="AK22" s="3"/>
    </row>
    <row r="23" customFormat="false" ht="12.8" hidden="false" customHeight="false" outlineLevel="0" collapsed="false">
      <c r="D23" s="19"/>
      <c r="E23" s="20"/>
      <c r="F23" s="20"/>
      <c r="G23" s="20"/>
      <c r="H23" s="20"/>
      <c r="I23" s="20"/>
      <c r="J23" s="20"/>
      <c r="K23" s="21"/>
      <c r="L23" s="20"/>
      <c r="M23" s="20"/>
      <c r="N23" s="20"/>
      <c r="O23" s="20" t="s">
        <v>16</v>
      </c>
      <c r="P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H23" s="4"/>
      <c r="AI23" s="1"/>
      <c r="AJ23" s="1"/>
      <c r="AK23" s="3"/>
    </row>
    <row r="24" customFormat="false" ht="12.8" hidden="false" customHeight="false" outlineLevel="0" collapsed="false"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 t="s">
        <v>16</v>
      </c>
      <c r="P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H24" s="4"/>
      <c r="AI24" s="1"/>
      <c r="AJ24" s="1"/>
      <c r="AK24" s="3"/>
    </row>
    <row r="25" customFormat="false" ht="12.8" hidden="false" customHeight="false" outlineLevel="0" collapsed="false">
      <c r="G25" s="1"/>
      <c r="K25" s="20"/>
      <c r="O25" s="1" t="s">
        <v>16</v>
      </c>
      <c r="P25" s="20"/>
      <c r="AH25" s="4"/>
      <c r="AI25" s="1"/>
      <c r="AJ25" s="1"/>
      <c r="AK25" s="3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G27" s="1"/>
    </row>
    <row r="28" customFormat="false" ht="12.8" hidden="false" customHeight="false" outlineLevel="0" collapsed="false">
      <c r="G28" s="1"/>
    </row>
    <row r="29" customFormat="false" ht="12.8" hidden="false" customHeight="false" outlineLevel="0" collapsed="false">
      <c r="G29" s="1"/>
    </row>
    <row r="30" customFormat="false" ht="12.8" hidden="false" customHeight="false" outlineLevel="0" collapsed="false">
      <c r="A30" s="7" t="s">
        <v>21</v>
      </c>
      <c r="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4" customFormat="false" ht="12.8" hidden="false" customHeight="false" outlineLevel="0" collapsed="false">
      <c r="G34" s="1"/>
    </row>
    <row r="35" customFormat="false" ht="12.8" hidden="false" customHeight="false" outlineLevel="0" collapsed="false">
      <c r="G35" s="1"/>
    </row>
    <row r="36" customFormat="false" ht="12.8" hidden="false" customHeight="false" outlineLevel="0" collapsed="false">
      <c r="G36" s="1"/>
    </row>
    <row r="40" customFormat="false" ht="12.8" hidden="false" customHeight="false" outlineLevel="0" collapsed="false">
      <c r="A40" s="7"/>
      <c r="B40" s="3"/>
      <c r="C40" s="4"/>
    </row>
    <row r="41" customFormat="false" ht="12.8" hidden="false" customHeight="false" outlineLevel="0" collapsed="false">
      <c r="B41" s="3"/>
      <c r="C41" s="4"/>
    </row>
    <row r="42" customFormat="false" ht="12.8" hidden="false" customHeight="false" outlineLevel="0" collapsed="false">
      <c r="B42" s="3"/>
      <c r="C42" s="4"/>
    </row>
    <row r="43" customFormat="false" ht="12.8" hidden="false" customHeight="false" outlineLevel="0" collapsed="false">
      <c r="B43" s="3"/>
      <c r="C43" s="4"/>
    </row>
    <row r="44" customFormat="false" ht="12.8" hidden="false" customHeight="false" outlineLevel="0" collapsed="false">
      <c r="B44" s="3"/>
      <c r="C44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H8" activeCellId="0" sqref="AH8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8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1276371.42857143</v>
      </c>
    </row>
    <row r="5" customFormat="false" ht="12.8" hidden="false" customHeight="false" outlineLevel="0" collapsed="false">
      <c r="A5" s="12" t="s">
        <v>3</v>
      </c>
      <c r="B5" s="13"/>
      <c r="C5" s="14"/>
      <c r="D5" s="14"/>
      <c r="E5" s="14"/>
      <c r="F5" s="14" t="s">
        <v>22</v>
      </c>
      <c r="G5" s="14" t="s">
        <v>22</v>
      </c>
      <c r="H5" s="14" t="s">
        <v>22</v>
      </c>
      <c r="I5" s="14" t="s">
        <v>22</v>
      </c>
      <c r="J5" s="14"/>
      <c r="K5" s="14"/>
      <c r="L5" s="14" t="s">
        <v>22</v>
      </c>
      <c r="M5" s="14"/>
      <c r="N5" s="14" t="s">
        <v>22</v>
      </c>
      <c r="O5" s="14" t="s">
        <v>22</v>
      </c>
      <c r="P5" s="14" t="s">
        <v>22</v>
      </c>
      <c r="Q5" s="14"/>
      <c r="R5" s="14"/>
      <c r="S5" s="14" t="s">
        <v>22</v>
      </c>
      <c r="T5" s="14" t="s">
        <v>22</v>
      </c>
      <c r="U5" s="14" t="s">
        <v>22</v>
      </c>
      <c r="V5" s="14" t="s">
        <v>22</v>
      </c>
      <c r="W5" s="14" t="s">
        <v>22</v>
      </c>
      <c r="X5" s="14"/>
      <c r="Y5" s="14"/>
      <c r="Z5" s="14"/>
      <c r="AA5" s="14"/>
      <c r="AB5" s="14"/>
      <c r="AC5" s="14" t="s">
        <v>22</v>
      </c>
      <c r="AD5" s="14"/>
      <c r="AE5" s="14"/>
      <c r="AF5" s="14"/>
      <c r="AG5" s="15" t="n">
        <f aca="false">($AG$14/COUNTIF($B$5:$AF$11,"x"))*COUNTIF(B5:AF5,"x")</f>
        <v>482951.351351351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 t="s">
        <v>22</v>
      </c>
      <c r="G6" s="14" t="s">
        <v>22</v>
      </c>
      <c r="H6" s="14" t="s">
        <v>22</v>
      </c>
      <c r="I6" s="14" t="s">
        <v>22</v>
      </c>
      <c r="J6" s="14"/>
      <c r="K6" s="14"/>
      <c r="L6" s="14"/>
      <c r="M6" s="14"/>
      <c r="N6" s="14"/>
      <c r="O6" s="14"/>
      <c r="P6" s="14"/>
      <c r="Q6" s="14"/>
      <c r="R6" s="14"/>
      <c r="S6" s="14" t="s">
        <v>22</v>
      </c>
      <c r="T6" s="14" t="s">
        <v>22</v>
      </c>
      <c r="U6" s="14" t="s">
        <v>22</v>
      </c>
      <c r="V6" s="14"/>
      <c r="W6" s="14" t="s">
        <v>22</v>
      </c>
      <c r="X6" s="14"/>
      <c r="Y6" s="14"/>
      <c r="Z6" s="14"/>
      <c r="AA6" s="14"/>
      <c r="AB6" s="14"/>
      <c r="AC6" s="14"/>
      <c r="AD6" s="14"/>
      <c r="AE6" s="14"/>
      <c r="AF6" s="14"/>
      <c r="AG6" s="15" t="n">
        <f aca="false">($AG$14/COUNTIF($B$5:$AF$11,"x"))*COUNTIF(B6:AF6,"x")</f>
        <v>275972.200772201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 t="s">
        <v>22</v>
      </c>
      <c r="G7" s="14" t="s">
        <v>22</v>
      </c>
      <c r="H7" s="14" t="s">
        <v>22</v>
      </c>
      <c r="I7" s="14"/>
      <c r="J7" s="14"/>
      <c r="K7" s="14"/>
      <c r="L7" s="14"/>
      <c r="M7" s="14"/>
      <c r="N7" s="14" t="s">
        <v>22</v>
      </c>
      <c r="O7" s="14"/>
      <c r="P7" s="14"/>
      <c r="Q7" s="14"/>
      <c r="R7" s="14"/>
      <c r="S7" s="14" t="s">
        <v>22</v>
      </c>
      <c r="T7" s="14" t="s">
        <v>22</v>
      </c>
      <c r="U7" s="14"/>
      <c r="V7" s="14" t="s">
        <v>22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 t="n">
        <f aca="false">($AG$14/COUNTIF($B$5:$AF$11,"x"))*COUNTIF(B7:AF7,"x")</f>
        <v>241475.675675676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/>
      <c r="F8" s="14"/>
      <c r="G8" s="14" t="s">
        <v>22</v>
      </c>
      <c r="H8" s="14"/>
      <c r="I8" s="14" t="s">
        <v>22</v>
      </c>
      <c r="J8" s="14"/>
      <c r="K8" s="14"/>
      <c r="L8" s="14" t="s">
        <v>22</v>
      </c>
      <c r="M8" s="14"/>
      <c r="N8" s="14" t="s">
        <v>22</v>
      </c>
      <c r="O8" s="14"/>
      <c r="P8" s="14" t="s">
        <v>22</v>
      </c>
      <c r="Q8" s="14"/>
      <c r="R8" s="14"/>
      <c r="S8" s="14"/>
      <c r="T8" s="14" t="s">
        <v>22</v>
      </c>
      <c r="U8" s="14" t="s">
        <v>22</v>
      </c>
      <c r="V8" s="14"/>
      <c r="W8" s="14"/>
      <c r="X8" s="14"/>
      <c r="Y8" s="14"/>
      <c r="Z8" s="14"/>
      <c r="AA8" s="14"/>
      <c r="AB8" s="14"/>
      <c r="AC8" s="14" t="s">
        <v>22</v>
      </c>
      <c r="AD8" s="14"/>
      <c r="AE8" s="14"/>
      <c r="AF8" s="14"/>
      <c r="AG8" s="15" t="n">
        <f aca="false">($AG$14/COUNTIF($B$5:$AF$11,"x"))*COUNTIF(B8:AF8,"x")</f>
        <v>275972.200772201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 t="s">
        <v>64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 t="s">
        <v>64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 t="s">
        <v>64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34496.5250965251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1276371.42857143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88</v>
      </c>
      <c r="D15" s="19"/>
      <c r="E15" s="20"/>
      <c r="F15" s="20"/>
      <c r="G15" s="20"/>
      <c r="H15" s="20"/>
      <c r="J15" s="20"/>
      <c r="K15" s="21" t="s">
        <v>89</v>
      </c>
      <c r="L15" s="20"/>
      <c r="M15" s="19"/>
      <c r="N15" s="20"/>
      <c r="O15" s="20" t="s">
        <v>16</v>
      </c>
      <c r="P15" s="20"/>
      <c r="Q15" s="1" t="s">
        <v>17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100000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90</v>
      </c>
      <c r="D16" s="19"/>
      <c r="E16" s="20"/>
      <c r="F16" s="20"/>
      <c r="G16" s="20"/>
      <c r="H16" s="20"/>
      <c r="I16" s="20"/>
      <c r="J16" s="20"/>
      <c r="K16" s="21" t="s">
        <v>89</v>
      </c>
      <c r="L16" s="20"/>
      <c r="M16" s="20"/>
      <c r="N16" s="20"/>
      <c r="O16" s="20" t="s">
        <v>16</v>
      </c>
      <c r="P16" s="20"/>
      <c r="Q16" s="1" t="s">
        <v>17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40000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91</v>
      </c>
      <c r="D17" s="19"/>
      <c r="E17" s="20"/>
      <c r="F17" s="20"/>
      <c r="G17" s="20"/>
      <c r="H17" s="20"/>
      <c r="I17" s="20"/>
      <c r="J17" s="20"/>
      <c r="K17" s="21" t="s">
        <v>92</v>
      </c>
      <c r="L17" s="20"/>
      <c r="M17" s="20"/>
      <c r="N17" s="20"/>
      <c r="O17" s="20" t="s">
        <v>16</v>
      </c>
      <c r="P17" s="20"/>
      <c r="Q17" s="1" t="s">
        <v>17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185000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93</v>
      </c>
      <c r="D18" s="19"/>
      <c r="E18" s="20"/>
      <c r="F18" s="20"/>
      <c r="G18" s="20"/>
      <c r="H18" s="20"/>
      <c r="I18" s="20"/>
      <c r="J18" s="20"/>
      <c r="K18" s="21" t="s">
        <v>92</v>
      </c>
      <c r="L18" s="20"/>
      <c r="M18" s="20"/>
      <c r="N18" s="20"/>
      <c r="O18" s="20" t="s">
        <v>16</v>
      </c>
      <c r="P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f aca="false">64000+7800+60000</f>
        <v>131800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94</v>
      </c>
      <c r="D19" s="19"/>
      <c r="E19" s="20"/>
      <c r="F19" s="20"/>
      <c r="G19" s="20"/>
      <c r="H19" s="20"/>
      <c r="I19" s="20"/>
      <c r="J19" s="20"/>
      <c r="K19" s="21" t="s">
        <v>95</v>
      </c>
      <c r="L19" s="20"/>
      <c r="M19" s="20"/>
      <c r="N19" s="20"/>
      <c r="O19" s="20" t="s">
        <v>16</v>
      </c>
      <c r="P19" s="20"/>
      <c r="Q19" s="1" t="s">
        <v>17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401000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96</v>
      </c>
      <c r="D20" s="19"/>
      <c r="E20" s="20"/>
      <c r="F20" s="20"/>
      <c r="G20" s="20"/>
      <c r="H20" s="20"/>
      <c r="I20" s="20"/>
      <c r="J20" s="20"/>
      <c r="K20" s="20" t="s">
        <v>95</v>
      </c>
      <c r="L20" s="20"/>
      <c r="M20" s="20"/>
      <c r="N20" s="20"/>
      <c r="O20" s="20" t="s">
        <v>16</v>
      </c>
      <c r="P20" s="20"/>
      <c r="Q20" s="1" t="s">
        <v>33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396000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97</v>
      </c>
      <c r="D21" s="19"/>
      <c r="E21" s="20"/>
      <c r="F21" s="20"/>
      <c r="G21" s="20"/>
      <c r="H21" s="20"/>
      <c r="I21" s="20"/>
      <c r="J21" s="20"/>
      <c r="K21" s="20" t="s">
        <v>98</v>
      </c>
      <c r="L21" s="20"/>
      <c r="M21" s="20"/>
      <c r="N21" s="20"/>
      <c r="O21" s="20" t="s">
        <v>16</v>
      </c>
      <c r="P21" s="20"/>
      <c r="Q21" s="1" t="s">
        <v>99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f aca="false">(151000+508000)/7*4</f>
        <v>376571.428571429</v>
      </c>
      <c r="AH21" s="4"/>
      <c r="AI21" s="1"/>
      <c r="AJ21" s="1"/>
      <c r="AK21" s="3"/>
    </row>
    <row r="22" customFormat="false" ht="12.8" hidden="false" customHeight="false" outlineLevel="0" collapsed="false">
      <c r="A22" s="1" t="s">
        <v>54</v>
      </c>
      <c r="G22" s="1"/>
      <c r="K22" s="1" t="s">
        <v>100</v>
      </c>
      <c r="O22" s="1" t="s">
        <v>16</v>
      </c>
      <c r="Q22" s="1" t="s">
        <v>17</v>
      </c>
      <c r="AG22" s="3" t="n">
        <v>160000</v>
      </c>
      <c r="AH22" s="4"/>
      <c r="AI22" s="1"/>
      <c r="AJ22" s="1"/>
      <c r="AK22" s="3"/>
    </row>
    <row r="23" customFormat="false" ht="12.8" hidden="false" customHeight="false" outlineLevel="0" collapsed="false">
      <c r="G23" s="1"/>
      <c r="O23" s="1" t="s">
        <v>16</v>
      </c>
    </row>
    <row r="24" customFormat="false" ht="12.8" hidden="false" customHeight="false" outlineLevel="0" collapsed="false">
      <c r="G24" s="1"/>
      <c r="O24" s="1" t="s">
        <v>16</v>
      </c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A28" s="1" t="s">
        <v>101</v>
      </c>
      <c r="G28" s="1"/>
      <c r="AG28" s="3" t="n">
        <f aca="false">-AG18+7800</f>
        <v>-124000</v>
      </c>
    </row>
    <row r="29" customFormat="false" ht="12.8" hidden="false" customHeight="false" outlineLevel="0" collapsed="false">
      <c r="A29" s="1" t="s">
        <v>86</v>
      </c>
      <c r="G29" s="1"/>
      <c r="AG29" s="3" t="n">
        <v>-150000</v>
      </c>
    </row>
    <row r="30" customFormat="false" ht="12.8" hidden="false" customHeight="false" outlineLevel="0" collapsed="false">
      <c r="A30" s="1" t="s">
        <v>85</v>
      </c>
      <c r="G30" s="1"/>
      <c r="AG30" s="3" t="n">
        <v>-240000</v>
      </c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K25" activeCellId="0" sqref="K25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7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977214.285714286</v>
      </c>
    </row>
    <row r="5" customFormat="false" ht="12.8" hidden="false" customHeight="false" outlineLevel="0" collapsed="false">
      <c r="A5" s="12" t="s">
        <v>3</v>
      </c>
      <c r="B5" s="13" t="s">
        <v>22</v>
      </c>
      <c r="C5" s="14"/>
      <c r="D5" s="14"/>
      <c r="E5" s="14" t="s">
        <v>22</v>
      </c>
      <c r="F5" s="14"/>
      <c r="G5" s="14"/>
      <c r="H5" s="14" t="s">
        <v>22</v>
      </c>
      <c r="I5" s="14" t="s">
        <v>22</v>
      </c>
      <c r="J5" s="14" t="s">
        <v>22</v>
      </c>
      <c r="K5" s="14" t="s">
        <v>22</v>
      </c>
      <c r="L5" s="14" t="s">
        <v>22</v>
      </c>
      <c r="M5" s="14"/>
      <c r="N5" s="14"/>
      <c r="O5" s="14" t="s">
        <v>22</v>
      </c>
      <c r="P5" s="14" t="s">
        <v>22</v>
      </c>
      <c r="Q5" s="14" t="s">
        <v>22</v>
      </c>
      <c r="R5" s="14" t="s">
        <v>22</v>
      </c>
      <c r="S5" s="14" t="s">
        <v>22</v>
      </c>
      <c r="T5" s="14"/>
      <c r="U5" s="14"/>
      <c r="V5" s="14"/>
      <c r="W5" s="14" t="s">
        <v>22</v>
      </c>
      <c r="X5" s="14" t="s">
        <v>22</v>
      </c>
      <c r="Y5" s="14" t="s">
        <v>22</v>
      </c>
      <c r="Z5" s="14" t="s">
        <v>22</v>
      </c>
      <c r="AA5" s="14"/>
      <c r="AB5" s="14"/>
      <c r="AC5" s="14" t="s">
        <v>22</v>
      </c>
      <c r="AD5" s="14"/>
      <c r="AE5" s="14" t="s">
        <v>22</v>
      </c>
      <c r="AF5" s="14"/>
      <c r="AG5" s="15" t="n">
        <f aca="false">($AG$14/COUNTIF($B$5:$AF$11,"x"))*COUNTIF(B5:AF5,"x")</f>
        <v>409066.445182724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 t="s">
        <v>22</v>
      </c>
      <c r="F6" s="14"/>
      <c r="G6" s="14"/>
      <c r="H6" s="14" t="s">
        <v>22</v>
      </c>
      <c r="I6" s="14" t="s">
        <v>22</v>
      </c>
      <c r="J6" s="14" t="s">
        <v>22</v>
      </c>
      <c r="K6" s="14"/>
      <c r="L6" s="14" t="s">
        <v>22</v>
      </c>
      <c r="M6" s="14"/>
      <c r="N6" s="14"/>
      <c r="O6" s="14" t="s">
        <v>22</v>
      </c>
      <c r="P6" s="14"/>
      <c r="Q6" s="14"/>
      <c r="R6" s="14"/>
      <c r="S6" s="14" t="s">
        <v>22</v>
      </c>
      <c r="T6" s="14"/>
      <c r="U6" s="14"/>
      <c r="V6" s="14"/>
      <c r="W6" s="14"/>
      <c r="X6" s="14"/>
      <c r="Y6" s="14" t="s">
        <v>22</v>
      </c>
      <c r="Z6" s="14" t="s">
        <v>22</v>
      </c>
      <c r="AA6" s="14"/>
      <c r="AB6" s="14"/>
      <c r="AC6" s="14" t="s">
        <v>22</v>
      </c>
      <c r="AD6" s="14"/>
      <c r="AE6" s="14"/>
      <c r="AF6" s="14" t="s">
        <v>22</v>
      </c>
      <c r="AG6" s="15" t="n">
        <f aca="false">($AG$14/COUNTIF($B$5:$AF$11,"x"))*COUNTIF(B6:AF6,"x")</f>
        <v>249985.049833887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/>
      <c r="G7" s="14"/>
      <c r="H7" s="14" t="s">
        <v>22</v>
      </c>
      <c r="I7" s="14" t="s">
        <v>22</v>
      </c>
      <c r="J7" s="14" t="s">
        <v>22</v>
      </c>
      <c r="K7" s="14"/>
      <c r="L7" s="14"/>
      <c r="M7" s="14"/>
      <c r="N7" s="14"/>
      <c r="O7" s="14" t="s">
        <v>22</v>
      </c>
      <c r="P7" s="14"/>
      <c r="Q7" s="14"/>
      <c r="R7" s="14"/>
      <c r="S7" s="14" t="s">
        <v>22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 t="n">
        <f aca="false">($AG$14/COUNTIF($B$5:$AF$11,"x"))*COUNTIF(B7:AF7,"x")</f>
        <v>113629.568106312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/>
      <c r="F8" s="14"/>
      <c r="G8" s="14"/>
      <c r="H8" s="14" t="s">
        <v>22</v>
      </c>
      <c r="I8" s="14"/>
      <c r="J8" s="14"/>
      <c r="K8" s="14" t="s">
        <v>22</v>
      </c>
      <c r="L8" s="14" t="s">
        <v>22</v>
      </c>
      <c r="M8" s="14"/>
      <c r="N8" s="14"/>
      <c r="O8" s="14" t="s">
        <v>22</v>
      </c>
      <c r="P8" s="14" t="s">
        <v>22</v>
      </c>
      <c r="Q8" s="14"/>
      <c r="R8" s="14"/>
      <c r="S8" s="14" t="s">
        <v>22</v>
      </c>
      <c r="T8" s="14"/>
      <c r="U8" s="14"/>
      <c r="V8" s="14"/>
      <c r="W8" s="14" t="s">
        <v>22</v>
      </c>
      <c r="X8" s="14" t="s">
        <v>22</v>
      </c>
      <c r="Y8" s="14"/>
      <c r="Z8" s="14"/>
      <c r="AA8" s="14"/>
      <c r="AB8" s="14"/>
      <c r="AC8" s="14"/>
      <c r="AD8" s="14"/>
      <c r="AE8" s="14"/>
      <c r="AF8" s="14" t="s">
        <v>22</v>
      </c>
      <c r="AG8" s="15" t="n">
        <f aca="false">($AG$14/COUNTIF($B$5:$AF$11,"x"))*COUNTIF(B8:AF8,"x")</f>
        <v>204533.222591362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 t="s">
        <v>64</v>
      </c>
      <c r="I9" s="14"/>
      <c r="J9" s="14" t="s">
        <v>64</v>
      </c>
      <c r="K9" s="14"/>
      <c r="L9" s="14" t="s">
        <v>64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 t="s">
        <v>64</v>
      </c>
      <c r="I10" s="14"/>
      <c r="J10" s="14" t="s">
        <v>64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 t="s">
        <v>64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22725.9136212625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977214.285714286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102</v>
      </c>
      <c r="D15" s="19"/>
      <c r="E15" s="20"/>
      <c r="F15" s="20"/>
      <c r="G15" s="20"/>
      <c r="H15" s="20"/>
      <c r="J15" s="20"/>
      <c r="K15" s="21" t="s">
        <v>103</v>
      </c>
      <c r="L15" s="20"/>
      <c r="M15" s="19"/>
      <c r="N15" s="20"/>
      <c r="O15" s="20" t="s">
        <v>16</v>
      </c>
      <c r="P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f aca="false">48000+71000</f>
        <v>119000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104</v>
      </c>
      <c r="D16" s="19"/>
      <c r="E16" s="20"/>
      <c r="F16" s="20"/>
      <c r="G16" s="20"/>
      <c r="H16" s="20"/>
      <c r="I16" s="20"/>
      <c r="J16" s="20"/>
      <c r="K16" s="21" t="s">
        <v>105</v>
      </c>
      <c r="L16" s="20"/>
      <c r="M16" s="20"/>
      <c r="N16" s="20"/>
      <c r="O16" s="20" t="s">
        <v>16</v>
      </c>
      <c r="P16" s="20"/>
      <c r="Q16" s="1" t="s">
        <v>17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75000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106</v>
      </c>
      <c r="D17" s="19"/>
      <c r="E17" s="20"/>
      <c r="F17" s="20"/>
      <c r="G17" s="20"/>
      <c r="H17" s="20"/>
      <c r="I17" s="20"/>
      <c r="J17" s="20"/>
      <c r="K17" s="21" t="s">
        <v>107</v>
      </c>
      <c r="L17" s="20"/>
      <c r="M17" s="20"/>
      <c r="N17" s="20"/>
      <c r="O17" s="20" t="s">
        <v>16</v>
      </c>
      <c r="P17" s="20"/>
      <c r="Q17" s="1" t="s">
        <v>108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f aca="false">(50000+37000+28000)/7*4</f>
        <v>65714.2857142857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40</v>
      </c>
      <c r="D18" s="19"/>
      <c r="E18" s="20"/>
      <c r="F18" s="20"/>
      <c r="G18" s="20"/>
      <c r="H18" s="20"/>
      <c r="I18" s="20"/>
      <c r="J18" s="20"/>
      <c r="K18" s="21" t="s">
        <v>105</v>
      </c>
      <c r="L18" s="20"/>
      <c r="M18" s="20"/>
      <c r="N18" s="20"/>
      <c r="O18" s="20" t="s">
        <v>16</v>
      </c>
      <c r="P18" s="20"/>
      <c r="Q18" s="1" t="s">
        <v>17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200000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54</v>
      </c>
      <c r="D19" s="19"/>
      <c r="E19" s="20"/>
      <c r="F19" s="20"/>
      <c r="G19" s="20"/>
      <c r="H19" s="20"/>
      <c r="I19" s="20"/>
      <c r="J19" s="20"/>
      <c r="K19" s="21" t="s">
        <v>105</v>
      </c>
      <c r="L19" s="20"/>
      <c r="M19" s="20"/>
      <c r="N19" s="20"/>
      <c r="O19" s="20" t="s">
        <v>16</v>
      </c>
      <c r="P19" s="20"/>
      <c r="Q19" s="1" t="s">
        <v>17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279000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54</v>
      </c>
      <c r="D20" s="19"/>
      <c r="E20" s="20"/>
      <c r="F20" s="20"/>
      <c r="G20" s="20"/>
      <c r="H20" s="20"/>
      <c r="I20" s="20"/>
      <c r="J20" s="20"/>
      <c r="K20" s="20" t="s">
        <v>109</v>
      </c>
      <c r="L20" s="20"/>
      <c r="M20" s="20"/>
      <c r="N20" s="20"/>
      <c r="O20" s="20" t="s">
        <v>16</v>
      </c>
      <c r="P20" s="20"/>
      <c r="Q20" s="1" t="s">
        <v>110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80000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111</v>
      </c>
      <c r="D21" s="19"/>
      <c r="E21" s="20"/>
      <c r="F21" s="20"/>
      <c r="G21" s="20"/>
      <c r="H21" s="20"/>
      <c r="I21" s="20"/>
      <c r="J21" s="20"/>
      <c r="K21" s="20" t="s">
        <v>112</v>
      </c>
      <c r="L21" s="20"/>
      <c r="M21" s="20"/>
      <c r="N21" s="20"/>
      <c r="O21" s="20" t="s">
        <v>16</v>
      </c>
      <c r="P21" s="20"/>
      <c r="Q21" s="1" t="s">
        <v>113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f aca="false">30000/4*3</f>
        <v>22500</v>
      </c>
      <c r="AH21" s="4"/>
      <c r="AI21" s="1"/>
      <c r="AJ21" s="1"/>
      <c r="AK21" s="3"/>
    </row>
    <row r="22" customFormat="false" ht="12.8" hidden="false" customHeight="false" outlineLevel="0" collapsed="false">
      <c r="A22" s="1" t="s">
        <v>114</v>
      </c>
      <c r="G22" s="1"/>
      <c r="K22" s="1" t="s">
        <v>115</v>
      </c>
      <c r="O22" s="1" t="s">
        <v>16</v>
      </c>
      <c r="AG22" s="3" t="n">
        <v>25000</v>
      </c>
      <c r="AH22" s="4"/>
      <c r="AI22" s="1"/>
      <c r="AJ22" s="1"/>
      <c r="AK22" s="3"/>
    </row>
    <row r="23" customFormat="false" ht="12.8" hidden="false" customHeight="false" outlineLevel="0" collapsed="false">
      <c r="A23" s="1" t="s">
        <v>116</v>
      </c>
      <c r="G23" s="1"/>
      <c r="K23" s="1" t="s">
        <v>117</v>
      </c>
      <c r="O23" s="1" t="s">
        <v>16</v>
      </c>
      <c r="Q23" s="1" t="s">
        <v>51</v>
      </c>
      <c r="AG23" s="3" t="n">
        <v>13000</v>
      </c>
    </row>
    <row r="24" customFormat="false" ht="12.8" hidden="false" customHeight="false" outlineLevel="0" collapsed="false">
      <c r="A24" s="1" t="s">
        <v>118</v>
      </c>
      <c r="G24" s="1"/>
      <c r="K24" s="1" t="s">
        <v>119</v>
      </c>
      <c r="O24" s="1" t="s">
        <v>16</v>
      </c>
      <c r="Q24" s="1" t="s">
        <v>17</v>
      </c>
      <c r="AG24" s="3" t="n">
        <v>238000</v>
      </c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A28" s="1" t="s">
        <v>63</v>
      </c>
      <c r="G28" s="1"/>
      <c r="AG28" s="3" t="n">
        <v>-100000</v>
      </c>
    </row>
    <row r="29" customFormat="false" ht="12.8" hidden="false" customHeight="false" outlineLevel="0" collapsed="false">
      <c r="A29" s="1" t="s">
        <v>120</v>
      </c>
      <c r="G29" s="1"/>
      <c r="AG29" s="1" t="n">
        <v>-40000</v>
      </c>
    </row>
    <row r="30" customFormat="false" ht="12.8" hidden="false" customHeight="false" outlineLevel="0" collapsed="false">
      <c r="G30" s="1"/>
      <c r="A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K22" activeCellId="0" sqref="K22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6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859000</v>
      </c>
    </row>
    <row r="5" customFormat="false" ht="12.8" hidden="false" customHeight="false" outlineLevel="0" collapsed="false">
      <c r="A5" s="12" t="s">
        <v>3</v>
      </c>
      <c r="B5" s="13"/>
      <c r="C5" s="14" t="s">
        <v>22</v>
      </c>
      <c r="D5" s="14" t="s">
        <v>22</v>
      </c>
      <c r="E5" s="14" t="s">
        <v>22</v>
      </c>
      <c r="F5" s="14" t="s">
        <v>22</v>
      </c>
      <c r="G5" s="14" t="s">
        <v>22</v>
      </c>
      <c r="H5" s="14"/>
      <c r="I5" s="14"/>
      <c r="J5" s="14" t="s">
        <v>22</v>
      </c>
      <c r="K5" s="14" t="s">
        <v>22</v>
      </c>
      <c r="L5" s="14" t="s">
        <v>22</v>
      </c>
      <c r="M5" s="14"/>
      <c r="N5" s="14"/>
      <c r="O5" s="14"/>
      <c r="P5" s="14"/>
      <c r="Q5" s="14"/>
      <c r="R5" s="14" t="s">
        <v>22</v>
      </c>
      <c r="S5" s="14" t="s">
        <v>22</v>
      </c>
      <c r="T5" s="14"/>
      <c r="U5" s="14" t="s">
        <v>22</v>
      </c>
      <c r="V5" s="14"/>
      <c r="W5" s="14"/>
      <c r="X5" s="14" t="s">
        <v>22</v>
      </c>
      <c r="Y5" s="14" t="s">
        <v>22</v>
      </c>
      <c r="Z5" s="14" t="s">
        <v>22</v>
      </c>
      <c r="AA5" s="14" t="s">
        <v>22</v>
      </c>
      <c r="AB5" s="14"/>
      <c r="AC5" s="14"/>
      <c r="AD5" s="14"/>
      <c r="AE5" s="14" t="s">
        <v>22</v>
      </c>
      <c r="AF5" s="14"/>
      <c r="AG5" s="15" t="n">
        <f aca="false">($AG$14/COUNTIF($B$5:$AF$11,"x"))*COUNTIF(B5:AF5,"x")</f>
        <v>404235.294117647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/>
      <c r="G6" s="14"/>
      <c r="H6" s="14"/>
      <c r="I6" s="14"/>
      <c r="J6" s="14" t="s">
        <v>22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 t="s">
        <v>22</v>
      </c>
      <c r="Y6" s="14"/>
      <c r="Z6" s="14"/>
      <c r="AA6" s="14"/>
      <c r="AB6" s="14"/>
      <c r="AC6" s="14"/>
      <c r="AD6" s="14"/>
      <c r="AE6" s="14"/>
      <c r="AF6" s="14"/>
      <c r="AG6" s="15" t="n">
        <f aca="false">($AG$14/COUNTIF($B$5:$AF$11,"x"))*COUNTIF(B6:AF6,"x")</f>
        <v>50529.4117647059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 t="s">
        <v>22</v>
      </c>
      <c r="G7" s="14" t="s">
        <v>22</v>
      </c>
      <c r="H7" s="14"/>
      <c r="I7" s="14"/>
      <c r="J7" s="14" t="s">
        <v>22</v>
      </c>
      <c r="K7" s="14"/>
      <c r="L7" s="14" t="s">
        <v>22</v>
      </c>
      <c r="M7" s="14" t="s">
        <v>22</v>
      </c>
      <c r="N7" s="14"/>
      <c r="O7" s="14"/>
      <c r="P7" s="14"/>
      <c r="Q7" s="14"/>
      <c r="R7" s="14"/>
      <c r="S7" s="14"/>
      <c r="T7" s="14"/>
      <c r="U7" s="14" t="s">
        <v>22</v>
      </c>
      <c r="V7" s="14"/>
      <c r="W7" s="14"/>
      <c r="X7" s="14" t="s">
        <v>22</v>
      </c>
      <c r="Y7" s="14" t="s">
        <v>22</v>
      </c>
      <c r="Z7" s="14"/>
      <c r="AA7" s="14"/>
      <c r="AB7" s="14"/>
      <c r="AC7" s="14"/>
      <c r="AD7" s="14"/>
      <c r="AE7" s="14"/>
      <c r="AF7" s="14"/>
      <c r="AG7" s="15" t="n">
        <f aca="false">($AG$14/COUNTIF($B$5:$AF$11,"x"))*COUNTIF(B7:AF7,"x")</f>
        <v>202117.647058824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 t="s">
        <v>22</v>
      </c>
      <c r="F8" s="14" t="s">
        <v>22</v>
      </c>
      <c r="G8" s="14"/>
      <c r="H8" s="14"/>
      <c r="I8" s="14"/>
      <c r="J8" s="14"/>
      <c r="K8" s="14"/>
      <c r="L8" s="14" t="s">
        <v>22</v>
      </c>
      <c r="M8" s="14" t="s">
        <v>22</v>
      </c>
      <c r="N8" s="14"/>
      <c r="O8" s="14"/>
      <c r="P8" s="14"/>
      <c r="Q8" s="14"/>
      <c r="R8" s="14" t="s">
        <v>22</v>
      </c>
      <c r="S8" s="14"/>
      <c r="T8" s="14"/>
      <c r="U8" s="14" t="s">
        <v>22</v>
      </c>
      <c r="V8" s="14"/>
      <c r="W8" s="14"/>
      <c r="X8" s="14"/>
      <c r="Y8" s="14" t="s">
        <v>22</v>
      </c>
      <c r="Z8" s="14" t="s">
        <v>22</v>
      </c>
      <c r="AA8" s="14"/>
      <c r="AB8" s="14"/>
      <c r="AC8" s="14"/>
      <c r="AD8" s="14"/>
      <c r="AE8" s="14"/>
      <c r="AF8" s="14"/>
      <c r="AG8" s="15" t="n">
        <f aca="false">($AG$14/COUNTIF($B$5:$AF$11,"x"))*COUNTIF(B8:AF8,"x")</f>
        <v>202117.647058824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25264.7058823529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859000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121</v>
      </c>
      <c r="D15" s="19"/>
      <c r="E15" s="20"/>
      <c r="F15" s="20"/>
      <c r="G15" s="20"/>
      <c r="H15" s="20"/>
      <c r="J15" s="20"/>
      <c r="K15" s="19"/>
      <c r="L15" s="20"/>
      <c r="M15" s="19"/>
      <c r="N15" s="20"/>
      <c r="O15" s="20" t="s">
        <v>16</v>
      </c>
      <c r="P15" s="20"/>
      <c r="Q15" s="1" t="s">
        <v>122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150000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123</v>
      </c>
      <c r="D16" s="19"/>
      <c r="E16" s="20"/>
      <c r="F16" s="20"/>
      <c r="G16" s="20"/>
      <c r="H16" s="20"/>
      <c r="I16" s="20"/>
      <c r="J16" s="20"/>
      <c r="K16" s="19"/>
      <c r="L16" s="20"/>
      <c r="M16" s="20"/>
      <c r="N16" s="20"/>
      <c r="O16" s="20" t="s">
        <v>16</v>
      </c>
      <c r="P16" s="20"/>
      <c r="Q16" s="1" t="s">
        <v>122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70000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54</v>
      </c>
      <c r="D17" s="19"/>
      <c r="E17" s="20"/>
      <c r="F17" s="20"/>
      <c r="G17" s="20"/>
      <c r="H17" s="20"/>
      <c r="I17" s="20"/>
      <c r="J17" s="20"/>
      <c r="K17" s="20" t="s">
        <v>124</v>
      </c>
      <c r="L17" s="20"/>
      <c r="M17" s="20"/>
      <c r="N17" s="20"/>
      <c r="O17" s="20" t="s">
        <v>16</v>
      </c>
      <c r="P17" s="20"/>
      <c r="Q17" s="1" t="s">
        <v>17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120000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41</v>
      </c>
      <c r="D18" s="19"/>
      <c r="E18" s="20"/>
      <c r="F18" s="20"/>
      <c r="G18" s="20"/>
      <c r="H18" s="20"/>
      <c r="I18" s="20"/>
      <c r="J18" s="20"/>
      <c r="K18" s="21" t="s">
        <v>125</v>
      </c>
      <c r="L18" s="20"/>
      <c r="M18" s="20"/>
      <c r="N18" s="20"/>
      <c r="O18" s="20" t="s">
        <v>16</v>
      </c>
      <c r="P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62000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126</v>
      </c>
      <c r="D19" s="19"/>
      <c r="E19" s="20"/>
      <c r="F19" s="20"/>
      <c r="G19" s="20"/>
      <c r="H19" s="20"/>
      <c r="I19" s="20"/>
      <c r="J19" s="20"/>
      <c r="K19" s="20" t="s">
        <v>127</v>
      </c>
      <c r="L19" s="20"/>
      <c r="M19" s="20"/>
      <c r="N19" s="20"/>
      <c r="O19" s="20" t="s">
        <v>16</v>
      </c>
      <c r="P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142000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128</v>
      </c>
      <c r="D20" s="19"/>
      <c r="E20" s="20"/>
      <c r="F20" s="20"/>
      <c r="G20" s="20"/>
      <c r="H20" s="20"/>
      <c r="I20" s="20"/>
      <c r="J20" s="20"/>
      <c r="K20" s="21" t="s">
        <v>129</v>
      </c>
      <c r="L20" s="20"/>
      <c r="M20" s="20"/>
      <c r="N20" s="20"/>
      <c r="O20" s="20" t="s">
        <v>16</v>
      </c>
      <c r="P20" s="20"/>
      <c r="Q20" s="1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20000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126</v>
      </c>
      <c r="D21" s="19"/>
      <c r="E21" s="20"/>
      <c r="F21" s="20"/>
      <c r="G21" s="20"/>
      <c r="H21" s="20"/>
      <c r="I21" s="20"/>
      <c r="J21" s="20"/>
      <c r="K21" s="20" t="s">
        <v>130</v>
      </c>
      <c r="L21" s="20"/>
      <c r="M21" s="20"/>
      <c r="N21" s="20"/>
      <c r="O21" s="20" t="s">
        <v>16</v>
      </c>
      <c r="P21" s="20"/>
      <c r="Q21" s="1" t="s">
        <v>17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v>145000</v>
      </c>
      <c r="AH21" s="4"/>
      <c r="AI21" s="1"/>
      <c r="AJ21" s="1"/>
      <c r="AK21" s="3"/>
    </row>
    <row r="22" customFormat="false" ht="12.8" hidden="false" customHeight="false" outlineLevel="0" collapsed="false">
      <c r="A22" s="1" t="s">
        <v>126</v>
      </c>
      <c r="D22" s="19"/>
      <c r="E22" s="20"/>
      <c r="F22" s="20"/>
      <c r="G22" s="20"/>
      <c r="H22" s="20"/>
      <c r="I22" s="20"/>
      <c r="J22" s="20"/>
      <c r="K22" s="20" t="s">
        <v>131</v>
      </c>
      <c r="L22" s="20"/>
      <c r="M22" s="20"/>
      <c r="N22" s="20"/>
      <c r="O22" s="20" t="s">
        <v>16</v>
      </c>
      <c r="P22" s="20"/>
      <c r="Q22" s="1" t="s">
        <v>132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" t="n">
        <v>150000</v>
      </c>
      <c r="AH22" s="4"/>
      <c r="AI22" s="1"/>
      <c r="AJ22" s="1"/>
      <c r="AK22" s="3"/>
    </row>
    <row r="23" customFormat="false" ht="12.8" hidden="false" customHeight="false" outlineLevel="0" collapsed="false">
      <c r="G23" s="1"/>
    </row>
    <row r="24" customFormat="false" ht="12.8" hidden="false" customHeight="false" outlineLevel="0" collapsed="false">
      <c r="A24" s="7"/>
      <c r="G24" s="1"/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G28" s="1"/>
    </row>
    <row r="29" customFormat="false" ht="12.8" hidden="false" customHeight="false" outlineLevel="0" collapsed="false">
      <c r="G29" s="1"/>
      <c r="AG29" s="1"/>
    </row>
    <row r="30" customFormat="false" ht="12.8" hidden="false" customHeight="false" outlineLevel="0" collapsed="false">
      <c r="G30" s="1"/>
      <c r="A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H5" activeCellId="0" sqref="AH5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5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935000</v>
      </c>
    </row>
    <row r="5" customFormat="false" ht="12.8" hidden="false" customHeight="false" outlineLevel="0" collapsed="false">
      <c r="A5" s="12" t="s">
        <v>3</v>
      </c>
      <c r="B5" s="13"/>
      <c r="C5" s="14"/>
      <c r="D5" s="14"/>
      <c r="E5" s="14"/>
      <c r="F5" s="14" t="s">
        <v>22</v>
      </c>
      <c r="G5" s="14"/>
      <c r="H5" s="14" t="s">
        <v>22</v>
      </c>
      <c r="I5" s="14" t="s">
        <v>22</v>
      </c>
      <c r="J5" s="14" t="s">
        <v>22</v>
      </c>
      <c r="K5" s="14"/>
      <c r="L5" s="14"/>
      <c r="M5" s="14"/>
      <c r="N5" s="14"/>
      <c r="O5" s="14"/>
      <c r="P5" s="14" t="s">
        <v>22</v>
      </c>
      <c r="Q5" s="14"/>
      <c r="R5" s="14"/>
      <c r="S5" s="14"/>
      <c r="T5" s="14" t="s">
        <v>22</v>
      </c>
      <c r="U5" s="14" t="s">
        <v>22</v>
      </c>
      <c r="V5" s="14" t="s">
        <v>22</v>
      </c>
      <c r="W5" s="14" t="s">
        <v>22</v>
      </c>
      <c r="X5" s="14" t="s">
        <v>22</v>
      </c>
      <c r="Y5" s="14"/>
      <c r="Z5" s="14"/>
      <c r="AA5" s="14"/>
      <c r="AB5" s="14" t="s">
        <v>22</v>
      </c>
      <c r="AC5" s="14" t="s">
        <v>22</v>
      </c>
      <c r="AD5" s="14"/>
      <c r="AE5" s="14" t="s">
        <v>22</v>
      </c>
      <c r="AF5" s="14"/>
      <c r="AG5" s="15" t="n">
        <f aca="false">($AG$14/COUNTIF($B$5:$AF$11,"x"))*COUNTIF(B5:AF5,"x")</f>
        <v>337638.888888889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 t="s">
        <v>22</v>
      </c>
      <c r="G6" s="14" t="s">
        <v>22</v>
      </c>
      <c r="H6" s="14"/>
      <c r="I6" s="14"/>
      <c r="J6" s="14" t="s">
        <v>22</v>
      </c>
      <c r="K6" s="14"/>
      <c r="L6" s="14"/>
      <c r="M6" s="14" t="s">
        <v>22</v>
      </c>
      <c r="N6" s="14" t="s">
        <v>22</v>
      </c>
      <c r="O6" s="14"/>
      <c r="P6" s="14"/>
      <c r="Q6" s="14"/>
      <c r="R6" s="14"/>
      <c r="S6" s="14"/>
      <c r="T6" s="14"/>
      <c r="U6" s="14" t="s">
        <v>22</v>
      </c>
      <c r="V6" s="14" t="s">
        <v>22</v>
      </c>
      <c r="W6" s="14" t="s">
        <v>22</v>
      </c>
      <c r="X6" s="14" t="s">
        <v>22</v>
      </c>
      <c r="Y6" s="14"/>
      <c r="Z6" s="14"/>
      <c r="AA6" s="14"/>
      <c r="AB6" s="14"/>
      <c r="AC6" s="14" t="s">
        <v>22</v>
      </c>
      <c r="AD6" s="14"/>
      <c r="AE6" s="14"/>
      <c r="AF6" s="14"/>
      <c r="AG6" s="15" t="n">
        <f aca="false">($AG$14/COUNTIF($B$5:$AF$11,"x"))*COUNTIF(B6:AF6,"x")</f>
        <v>259722.222222222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22</v>
      </c>
      <c r="V7" s="14"/>
      <c r="W7" s="14" t="s">
        <v>22</v>
      </c>
      <c r="X7" s="14" t="s">
        <v>22</v>
      </c>
      <c r="Y7" s="14"/>
      <c r="Z7" s="14"/>
      <c r="AA7" s="14"/>
      <c r="AB7" s="14"/>
      <c r="AC7" s="14" t="s">
        <v>22</v>
      </c>
      <c r="AD7" s="14"/>
      <c r="AE7" s="14"/>
      <c r="AF7" s="14"/>
      <c r="AG7" s="15" t="n">
        <f aca="false">($AG$14/COUNTIF($B$5:$AF$11,"x"))*COUNTIF(B7:AF7,"x")</f>
        <v>103888.888888889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/>
      <c r="F8" s="14"/>
      <c r="G8" s="14"/>
      <c r="H8" s="14" t="s">
        <v>22</v>
      </c>
      <c r="I8" s="14" t="s">
        <v>22</v>
      </c>
      <c r="J8" s="14"/>
      <c r="K8" s="14"/>
      <c r="L8" s="14"/>
      <c r="M8" s="14" t="s">
        <v>22</v>
      </c>
      <c r="N8" s="14"/>
      <c r="O8" s="14"/>
      <c r="P8" s="14" t="s">
        <v>22</v>
      </c>
      <c r="Q8" s="14"/>
      <c r="R8" s="14"/>
      <c r="S8" s="14"/>
      <c r="T8" s="14" t="s">
        <v>22</v>
      </c>
      <c r="U8" s="14" t="s">
        <v>22</v>
      </c>
      <c r="V8" s="14"/>
      <c r="W8" s="14"/>
      <c r="X8" s="14" t="s">
        <v>22</v>
      </c>
      <c r="Y8" s="14"/>
      <c r="Z8" s="14"/>
      <c r="AA8" s="14"/>
      <c r="AB8" s="14" t="s">
        <v>22</v>
      </c>
      <c r="AC8" s="14" t="s">
        <v>22</v>
      </c>
      <c r="AD8" s="14"/>
      <c r="AE8" s="14"/>
      <c r="AF8" s="14"/>
      <c r="AG8" s="15" t="n">
        <f aca="false">($AG$14/COUNTIF($B$5:$AF$11,"x"))*COUNTIF(B8:AF8,"x")</f>
        <v>233750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25972.2222222222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935000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133</v>
      </c>
      <c r="D15" s="19"/>
      <c r="E15" s="20"/>
      <c r="F15" s="20"/>
      <c r="G15" s="20"/>
      <c r="H15" s="20"/>
      <c r="J15" s="20"/>
      <c r="K15" s="19" t="s">
        <v>134</v>
      </c>
      <c r="L15" s="20"/>
      <c r="M15" s="19"/>
      <c r="N15" s="20"/>
      <c r="O15" s="20" t="s">
        <v>16</v>
      </c>
      <c r="P15" s="20"/>
      <c r="Q15" s="1" t="s">
        <v>135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140000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136</v>
      </c>
      <c r="D16" s="19"/>
      <c r="E16" s="20"/>
      <c r="F16" s="20"/>
      <c r="G16" s="20"/>
      <c r="H16" s="20"/>
      <c r="I16" s="20"/>
      <c r="J16" s="20"/>
      <c r="K16" s="19" t="s">
        <v>137</v>
      </c>
      <c r="L16" s="20"/>
      <c r="M16" s="20"/>
      <c r="N16" s="20"/>
      <c r="O16" s="20" t="s">
        <v>16</v>
      </c>
      <c r="P16" s="20"/>
      <c r="Q16" s="1" t="s">
        <v>135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40000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54</v>
      </c>
      <c r="D17" s="19"/>
      <c r="E17" s="20"/>
      <c r="F17" s="20"/>
      <c r="G17" s="20"/>
      <c r="H17" s="20"/>
      <c r="I17" s="20"/>
      <c r="J17" s="20"/>
      <c r="K17" s="20" t="s">
        <v>138</v>
      </c>
      <c r="L17" s="20"/>
      <c r="M17" s="20"/>
      <c r="N17" s="20"/>
      <c r="O17" s="20" t="s">
        <v>16</v>
      </c>
      <c r="P17" s="20"/>
      <c r="Q17" s="1" t="s">
        <v>17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210000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54</v>
      </c>
      <c r="D18" s="19"/>
      <c r="E18" s="20"/>
      <c r="F18" s="20"/>
      <c r="G18" s="20"/>
      <c r="H18" s="20"/>
      <c r="I18" s="20"/>
      <c r="J18" s="20"/>
      <c r="K18" s="21" t="s">
        <v>139</v>
      </c>
      <c r="L18" s="20"/>
      <c r="M18" s="20"/>
      <c r="N18" s="20"/>
      <c r="O18" s="20" t="s">
        <v>16</v>
      </c>
      <c r="P18" s="20"/>
      <c r="Q18" s="1" t="s">
        <v>17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350000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40</v>
      </c>
      <c r="D19" s="19"/>
      <c r="E19" s="20"/>
      <c r="F19" s="20"/>
      <c r="G19" s="20"/>
      <c r="H19" s="20"/>
      <c r="I19" s="20"/>
      <c r="J19" s="20"/>
      <c r="K19" s="20" t="s">
        <v>140</v>
      </c>
      <c r="L19" s="20"/>
      <c r="M19" s="20"/>
      <c r="N19" s="20"/>
      <c r="O19" s="20" t="s">
        <v>16</v>
      </c>
      <c r="P19" s="20"/>
      <c r="Q19" s="1" t="s">
        <v>141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200000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142</v>
      </c>
      <c r="D20" s="19"/>
      <c r="E20" s="20"/>
      <c r="F20" s="20"/>
      <c r="G20" s="20"/>
      <c r="H20" s="20"/>
      <c r="I20" s="20"/>
      <c r="J20" s="20"/>
      <c r="K20" s="20" t="s">
        <v>140</v>
      </c>
      <c r="L20" s="20"/>
      <c r="M20" s="20"/>
      <c r="N20" s="20"/>
      <c r="O20" s="20" t="s">
        <v>16</v>
      </c>
      <c r="P20" s="20"/>
      <c r="Q20" s="1" t="s">
        <v>141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95000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143</v>
      </c>
      <c r="D21" s="19"/>
      <c r="E21" s="20"/>
      <c r="F21" s="20"/>
      <c r="G21" s="20"/>
      <c r="H21" s="20"/>
      <c r="I21" s="20"/>
      <c r="J21" s="20"/>
      <c r="K21" s="20" t="s">
        <v>144</v>
      </c>
      <c r="L21" s="20"/>
      <c r="M21" s="20"/>
      <c r="N21" s="20"/>
      <c r="O21" s="20" t="s">
        <v>16</v>
      </c>
      <c r="P21" s="20"/>
      <c r="Q21" s="1" t="s">
        <v>145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v>120000</v>
      </c>
      <c r="AH21" s="4"/>
      <c r="AI21" s="1"/>
      <c r="AJ21" s="1"/>
      <c r="AK21" s="3"/>
    </row>
    <row r="22" customFormat="false" ht="12.8" hidden="false" customHeight="false" outlineLevel="0" collapsed="false"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H22" s="4"/>
      <c r="AI22" s="1"/>
      <c r="AJ22" s="1"/>
      <c r="AK22" s="3"/>
    </row>
    <row r="23" customFormat="false" ht="12.8" hidden="false" customHeight="false" outlineLevel="0" collapsed="false">
      <c r="G23" s="1"/>
    </row>
    <row r="24" customFormat="false" ht="12.8" hidden="false" customHeight="false" outlineLevel="0" collapsed="false">
      <c r="A24" s="7" t="s">
        <v>21</v>
      </c>
      <c r="G24" s="1"/>
    </row>
    <row r="25" customFormat="false" ht="12.8" hidden="false" customHeight="false" outlineLevel="0" collapsed="false">
      <c r="A25" s="1" t="s">
        <v>42</v>
      </c>
      <c r="G25" s="1"/>
      <c r="Q25" s="1" t="s">
        <v>146</v>
      </c>
      <c r="AG25" s="3" t="n">
        <v>-150000</v>
      </c>
    </row>
    <row r="26" customFormat="false" ht="12.8" hidden="false" customHeight="false" outlineLevel="0" collapsed="false">
      <c r="A26" s="1" t="s">
        <v>147</v>
      </c>
      <c r="G26" s="1"/>
      <c r="Q26" s="1" t="s">
        <v>146</v>
      </c>
      <c r="AG26" s="3" t="n">
        <v>-70000</v>
      </c>
    </row>
    <row r="27" customFormat="false" ht="12.8" hidden="false" customHeight="false" outlineLevel="0" collapsed="false">
      <c r="G27" s="1"/>
    </row>
    <row r="28" customFormat="false" ht="12.8" hidden="false" customHeight="false" outlineLevel="0" collapsed="false">
      <c r="G28" s="1"/>
    </row>
    <row r="29" customFormat="false" ht="12.8" hidden="false" customHeight="false" outlineLevel="0" collapsed="false">
      <c r="G29" s="1"/>
      <c r="AG29" s="1"/>
    </row>
    <row r="30" customFormat="false" ht="12.8" hidden="false" customHeight="false" outlineLevel="0" collapsed="false">
      <c r="G30" s="1"/>
      <c r="A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Q22" activeCellId="0" sqref="Q22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4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726470</v>
      </c>
    </row>
    <row r="5" customFormat="false" ht="12.8" hidden="false" customHeight="false" outlineLevel="0" collapsed="false">
      <c r="A5" s="12" t="s">
        <v>3</v>
      </c>
      <c r="B5" s="13"/>
      <c r="C5" s="14"/>
      <c r="D5" s="14" t="s">
        <v>22</v>
      </c>
      <c r="E5" s="14"/>
      <c r="F5" s="14"/>
      <c r="G5" s="14"/>
      <c r="H5" s="14"/>
      <c r="I5" s="14" t="s">
        <v>22</v>
      </c>
      <c r="J5" s="14"/>
      <c r="K5" s="14" t="s">
        <v>22</v>
      </c>
      <c r="L5" s="14" t="s">
        <v>22</v>
      </c>
      <c r="M5" s="14"/>
      <c r="N5" s="14"/>
      <c r="O5" s="14" t="s">
        <v>22</v>
      </c>
      <c r="P5" s="14" t="s">
        <v>22</v>
      </c>
      <c r="Q5" s="14"/>
      <c r="R5" s="14" t="s">
        <v>22</v>
      </c>
      <c r="S5" s="14" t="s">
        <v>22</v>
      </c>
      <c r="T5" s="14"/>
      <c r="U5" s="14"/>
      <c r="V5" s="14" t="s">
        <v>22</v>
      </c>
      <c r="W5" s="14" t="s">
        <v>22</v>
      </c>
      <c r="X5" s="14"/>
      <c r="Y5" s="14" t="s">
        <v>22</v>
      </c>
      <c r="Z5" s="14" t="s">
        <v>22</v>
      </c>
      <c r="AA5" s="14"/>
      <c r="AB5" s="14"/>
      <c r="AC5" s="14"/>
      <c r="AD5" s="14" t="s">
        <v>22</v>
      </c>
      <c r="AE5" s="14"/>
      <c r="AF5" s="14"/>
      <c r="AG5" s="15" t="n">
        <f aca="false">($AG$14/COUNTIF($B$5:$AF$11,"x"))*COUNTIF(B5:AF5,"x")</f>
        <v>349781.851851852</v>
      </c>
    </row>
    <row r="6" customFormat="false" ht="12.8" hidden="false" customHeight="false" outlineLevel="0" collapsed="false">
      <c r="A6" s="12" t="s">
        <v>4</v>
      </c>
      <c r="B6" s="13"/>
      <c r="C6" s="14"/>
      <c r="D6" s="14" t="s">
        <v>22</v>
      </c>
      <c r="E6" s="14"/>
      <c r="F6" s="14"/>
      <c r="G6" s="14"/>
      <c r="H6" s="14"/>
      <c r="I6" s="14" t="s">
        <v>22</v>
      </c>
      <c r="J6" s="14"/>
      <c r="K6" s="14" t="s">
        <v>22</v>
      </c>
      <c r="L6" s="14"/>
      <c r="M6" s="14"/>
      <c r="N6" s="14"/>
      <c r="O6" s="14"/>
      <c r="P6" s="14" t="s">
        <v>22</v>
      </c>
      <c r="Q6" s="14"/>
      <c r="R6" s="14" t="s">
        <v>22</v>
      </c>
      <c r="S6" s="14"/>
      <c r="T6" s="14"/>
      <c r="U6" s="14"/>
      <c r="V6" s="14"/>
      <c r="W6" s="14" t="s">
        <v>22</v>
      </c>
      <c r="X6" s="14"/>
      <c r="Y6" s="14"/>
      <c r="Z6" s="14" t="s">
        <v>22</v>
      </c>
      <c r="AA6" s="14"/>
      <c r="AB6" s="14"/>
      <c r="AC6" s="14"/>
      <c r="AD6" s="14"/>
      <c r="AE6" s="14"/>
      <c r="AF6" s="14"/>
      <c r="AG6" s="15" t="n">
        <f aca="false">($AG$14/COUNTIF($B$5:$AF$11,"x"))*COUNTIF(B6:AF6,"x")</f>
        <v>188344.074074074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 t="s">
        <v>22</v>
      </c>
      <c r="Q7" s="14"/>
      <c r="R7" s="14"/>
      <c r="S7" s="14"/>
      <c r="T7" s="14"/>
      <c r="U7" s="14"/>
      <c r="V7" s="14" t="s">
        <v>22</v>
      </c>
      <c r="W7" s="14" t="s">
        <v>22</v>
      </c>
      <c r="X7" s="14"/>
      <c r="Y7" s="14"/>
      <c r="Z7" s="14"/>
      <c r="AA7" s="14"/>
      <c r="AB7" s="14"/>
      <c r="AC7" s="14"/>
      <c r="AD7" s="14"/>
      <c r="AE7" s="14"/>
      <c r="AF7" s="14"/>
      <c r="AG7" s="15" t="n">
        <f aca="false">($AG$14/COUNTIF($B$5:$AF$11,"x"))*COUNTIF(B7:AF7,"x")</f>
        <v>80718.8888888889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 t="s">
        <v>22</v>
      </c>
      <c r="T8" s="14"/>
      <c r="U8" s="14"/>
      <c r="V8" s="14"/>
      <c r="W8" s="14" t="s">
        <v>22</v>
      </c>
      <c r="X8" s="14"/>
      <c r="Y8" s="14"/>
      <c r="Z8" s="14" t="s">
        <v>22</v>
      </c>
      <c r="AA8" s="14"/>
      <c r="AB8" s="14"/>
      <c r="AC8" s="14"/>
      <c r="AD8" s="14" t="s">
        <v>22</v>
      </c>
      <c r="AE8" s="14"/>
      <c r="AF8" s="14"/>
      <c r="AG8" s="15" t="n">
        <f aca="false">($AG$14/COUNTIF($B$5:$AF$11,"x"))*COUNTIF(B8:AF8,"x")</f>
        <v>107625.185185185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 t="s">
        <v>64</v>
      </c>
      <c r="X9" s="14"/>
      <c r="Y9" s="14"/>
      <c r="Z9" s="14" t="s">
        <v>64</v>
      </c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 t="s">
        <v>64</v>
      </c>
      <c r="X10" s="14"/>
      <c r="Y10" s="14"/>
      <c r="Z10" s="14" t="s">
        <v>64</v>
      </c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 t="s">
        <v>64</v>
      </c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22" t="n">
        <f aca="false">($AG$14/COUNTIF($B$5:$AF$11,"x"))</f>
        <v>26906.2962962963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726470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133</v>
      </c>
      <c r="D15" s="19"/>
      <c r="E15" s="20"/>
      <c r="F15" s="20"/>
      <c r="G15" s="20"/>
      <c r="H15" s="20"/>
      <c r="J15" s="20"/>
      <c r="K15" s="19" t="s">
        <v>134</v>
      </c>
      <c r="L15" s="20"/>
      <c r="M15" s="19"/>
      <c r="N15" s="20"/>
      <c r="O15" s="20" t="s">
        <v>16</v>
      </c>
      <c r="P15" s="20"/>
      <c r="Q15" s="1" t="s">
        <v>17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250000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148</v>
      </c>
      <c r="D16" s="19"/>
      <c r="E16" s="20"/>
      <c r="F16" s="20"/>
      <c r="G16" s="20"/>
      <c r="H16" s="20"/>
      <c r="I16" s="20"/>
      <c r="J16" s="20"/>
      <c r="K16" s="20" t="s">
        <v>149</v>
      </c>
      <c r="L16" s="20"/>
      <c r="M16" s="20"/>
      <c r="N16" s="20"/>
      <c r="O16" s="20" t="s">
        <v>16</v>
      </c>
      <c r="P16" s="20"/>
      <c r="Q16" s="1" t="s">
        <v>17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79000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128</v>
      </c>
      <c r="D17" s="19"/>
      <c r="E17" s="20"/>
      <c r="F17" s="20"/>
      <c r="G17" s="20"/>
      <c r="H17" s="20"/>
      <c r="I17" s="20"/>
      <c r="J17" s="20"/>
      <c r="K17" s="20" t="s">
        <v>150</v>
      </c>
      <c r="L17" s="20"/>
      <c r="M17" s="20"/>
      <c r="N17" s="20"/>
      <c r="O17" s="20" t="s">
        <v>16</v>
      </c>
      <c r="P17" s="20"/>
      <c r="Q17" s="1" t="s">
        <v>17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10000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151</v>
      </c>
      <c r="D18" s="19"/>
      <c r="E18" s="20"/>
      <c r="F18" s="20"/>
      <c r="G18" s="20"/>
      <c r="H18" s="20"/>
      <c r="I18" s="20"/>
      <c r="J18" s="20"/>
      <c r="K18" s="20" t="s">
        <v>137</v>
      </c>
      <c r="L18" s="20"/>
      <c r="M18" s="20"/>
      <c r="N18" s="20"/>
      <c r="O18" s="20" t="s">
        <v>16</v>
      </c>
      <c r="P18" s="20"/>
      <c r="Q18" s="1" t="s">
        <v>17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55000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152</v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 t="s">
        <v>16</v>
      </c>
      <c r="P19" s="20"/>
      <c r="Q19" s="1" t="s">
        <v>17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19000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153</v>
      </c>
      <c r="D20" s="19"/>
      <c r="E20" s="20"/>
      <c r="F20" s="20"/>
      <c r="G20" s="20"/>
      <c r="H20" s="20"/>
      <c r="I20" s="20"/>
      <c r="J20" s="20"/>
      <c r="K20" s="20" t="s">
        <v>154</v>
      </c>
      <c r="L20" s="20"/>
      <c r="M20" s="20"/>
      <c r="N20" s="20"/>
      <c r="O20" s="20" t="s">
        <v>16</v>
      </c>
      <c r="P20" s="20"/>
      <c r="Q20" s="1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130000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155</v>
      </c>
      <c r="D21" s="19"/>
      <c r="E21" s="20"/>
      <c r="F21" s="20"/>
      <c r="G21" s="20"/>
      <c r="H21" s="20"/>
      <c r="I21" s="20"/>
      <c r="J21" s="20"/>
      <c r="K21" s="20" t="s">
        <v>156</v>
      </c>
      <c r="L21" s="20"/>
      <c r="M21" s="20"/>
      <c r="N21" s="20"/>
      <c r="O21" s="20" t="s">
        <v>16</v>
      </c>
      <c r="P21" s="20"/>
      <c r="Q21" s="1" t="s">
        <v>157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f aca="false">300000+50000</f>
        <v>350000</v>
      </c>
      <c r="AH21" s="4"/>
      <c r="AI21" s="1"/>
      <c r="AJ21" s="1"/>
      <c r="AK21" s="3"/>
    </row>
    <row r="22" customFormat="false" ht="12.8" hidden="false" customHeight="false" outlineLevel="0" collapsed="false">
      <c r="A22" s="1" t="s">
        <v>158</v>
      </c>
      <c r="D22" s="19"/>
      <c r="E22" s="20"/>
      <c r="F22" s="20"/>
      <c r="G22" s="20"/>
      <c r="H22" s="20"/>
      <c r="I22" s="20"/>
      <c r="J22" s="20"/>
      <c r="K22" s="20" t="s">
        <v>159</v>
      </c>
      <c r="L22" s="20"/>
      <c r="M22" s="20"/>
      <c r="N22" s="20"/>
      <c r="O22" s="20" t="s">
        <v>16</v>
      </c>
      <c r="P22" s="20"/>
      <c r="Q22" s="1" t="s">
        <v>160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" t="n">
        <f aca="false">13000+120000+20000</f>
        <v>153000</v>
      </c>
      <c r="AH22" s="4"/>
      <c r="AI22" s="1"/>
      <c r="AJ22" s="1"/>
      <c r="AK22" s="3"/>
    </row>
    <row r="23" customFormat="false" ht="12.8" hidden="false" customHeight="false" outlineLevel="0" collapsed="false">
      <c r="G23" s="1"/>
    </row>
    <row r="24" customFormat="false" ht="12.8" hidden="false" customHeight="false" outlineLevel="0" collapsed="false">
      <c r="A24" s="7" t="s">
        <v>21</v>
      </c>
      <c r="G24" s="1"/>
    </row>
    <row r="25" customFormat="false" ht="12.8" hidden="false" customHeight="false" outlineLevel="0" collapsed="false">
      <c r="A25" s="1" t="s">
        <v>42</v>
      </c>
      <c r="G25" s="1"/>
      <c r="Q25" s="1" t="s">
        <v>146</v>
      </c>
      <c r="AG25" s="3" t="n">
        <v>-140000</v>
      </c>
    </row>
    <row r="26" customFormat="false" ht="12.8" hidden="false" customHeight="false" outlineLevel="0" collapsed="false">
      <c r="A26" s="1" t="s">
        <v>161</v>
      </c>
      <c r="G26" s="1"/>
      <c r="O26" s="1" t="s">
        <v>16</v>
      </c>
      <c r="AG26" s="3" t="n">
        <f aca="false">-26906*2</f>
        <v>-53812</v>
      </c>
    </row>
    <row r="27" customFormat="false" ht="12.8" hidden="false" customHeight="false" outlineLevel="0" collapsed="false">
      <c r="A27" s="1" t="s">
        <v>162</v>
      </c>
      <c r="G27" s="1"/>
      <c r="O27" s="1" t="s">
        <v>16</v>
      </c>
      <c r="AG27" s="3" t="n">
        <f aca="false">-26906*3</f>
        <v>-80718</v>
      </c>
    </row>
    <row r="28" customFormat="false" ht="12.8" hidden="false" customHeight="false" outlineLevel="0" collapsed="false">
      <c r="A28" s="1" t="s">
        <v>163</v>
      </c>
      <c r="G28" s="1"/>
      <c r="Q28" s="1" t="s">
        <v>146</v>
      </c>
      <c r="AG28" s="3" t="n">
        <v>-45000</v>
      </c>
    </row>
    <row r="29" customFormat="false" ht="12.8" hidden="false" customHeight="false" outlineLevel="0" collapsed="false">
      <c r="G29" s="1"/>
      <c r="AG29" s="1"/>
    </row>
    <row r="30" customFormat="false" ht="12.8" hidden="false" customHeight="false" outlineLevel="0" collapsed="false">
      <c r="G30" s="1"/>
      <c r="A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2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K24" activeCellId="0" sqref="K2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1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H1" s="7"/>
      <c r="AI1" s="8"/>
    </row>
    <row r="2" customFormat="false" ht="12.8" hidden="false" customHeight="false" outlineLevel="0" collapsed="false">
      <c r="A2" s="7" t="s">
        <v>1</v>
      </c>
      <c r="C2" s="1" t="s">
        <v>2</v>
      </c>
      <c r="G2" s="1"/>
    </row>
    <row r="3" customFormat="false" ht="4.35" hidden="false" customHeight="true" outlineLevel="0" collapsed="false">
      <c r="G3" s="1"/>
      <c r="AG3" s="3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23"/>
    </row>
    <row r="5" customFormat="false" ht="12.8" hidden="false" customHeight="false" outlineLevel="0" collapsed="false">
      <c r="A5" s="12" t="s">
        <v>3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"/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customFormat="false" ht="12.8" hidden="false" customHeight="false" outlineLevel="0" collapsed="false">
      <c r="A7" s="12" t="s">
        <v>5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/>
    </row>
    <row r="8" customFormat="false" ht="12.8" hidden="false" customHeight="false" outlineLevel="0" collapsed="false">
      <c r="A8" s="12" t="s">
        <v>6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5"/>
    </row>
    <row r="9" customFormat="false" ht="12.8" hidden="false" customHeight="false" outlineLevel="0" collapsed="false">
      <c r="A9" s="12" t="s">
        <v>7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/>
    </row>
    <row r="10" customFormat="false" ht="12.8" hidden="false" customHeight="false" outlineLevel="0" collapsed="false">
      <c r="A10" s="1" t="s">
        <v>8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/>
    </row>
    <row r="11" customFormat="false" ht="12.8" hidden="false" customHeight="false" outlineLevel="0" collapsed="false">
      <c r="A11" s="1" t="s">
        <v>9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/>
    </row>
    <row r="12" customFormat="false" ht="12.8" hidden="false" customHeight="false" outlineLevel="0" collapsed="false">
      <c r="A12" s="1" t="s">
        <v>10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5"/>
    </row>
    <row r="13" customFormat="false" ht="12.8" hidden="false" customHeight="false" outlineLevel="0" collapsed="false">
      <c r="A13" s="1" t="s">
        <v>11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/>
    </row>
    <row r="14" customFormat="false" ht="12.8" hidden="false" customHeight="false" outlineLevel="0" collapsed="false">
      <c r="A14" s="1" t="s">
        <v>12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/>
    </row>
    <row r="15" customFormat="false" ht="9.65" hidden="false" customHeight="true" outlineLevel="0" collapsed="false">
      <c r="AG15" s="3"/>
    </row>
    <row r="16" customFormat="false" ht="12.8" hidden="false" customHeight="false" outlineLevel="0" collapsed="false">
      <c r="A16" s="7" t="s">
        <v>1</v>
      </c>
      <c r="C16" s="1" t="s">
        <v>2</v>
      </c>
      <c r="G16" s="1"/>
      <c r="AG16" s="3"/>
    </row>
    <row r="17" customFormat="false" ht="4.35" hidden="false" customHeight="true" outlineLevel="0" collapsed="false">
      <c r="G17" s="1"/>
      <c r="AG17" s="3"/>
    </row>
    <row r="18" customFormat="false" ht="12.8" hidden="false" customHeight="false" outlineLevel="0" collapsed="false">
      <c r="B18" s="9" t="n">
        <v>1</v>
      </c>
      <c r="C18" s="10" t="n">
        <v>2</v>
      </c>
      <c r="D18" s="10" t="n">
        <v>3</v>
      </c>
      <c r="E18" s="10" t="n">
        <v>4</v>
      </c>
      <c r="F18" s="10" t="n">
        <v>5</v>
      </c>
      <c r="G18" s="10" t="n">
        <v>6</v>
      </c>
      <c r="H18" s="10" t="n">
        <v>7</v>
      </c>
      <c r="I18" s="10" t="n">
        <v>8</v>
      </c>
      <c r="J18" s="10" t="n">
        <v>9</v>
      </c>
      <c r="K18" s="10" t="n">
        <v>10</v>
      </c>
      <c r="L18" s="10" t="n">
        <v>11</v>
      </c>
      <c r="M18" s="10" t="n">
        <v>12</v>
      </c>
      <c r="N18" s="10" t="n">
        <v>13</v>
      </c>
      <c r="O18" s="10" t="n">
        <v>14</v>
      </c>
      <c r="P18" s="10" t="n">
        <v>15</v>
      </c>
      <c r="Q18" s="10" t="n">
        <v>16</v>
      </c>
      <c r="R18" s="10" t="n">
        <v>17</v>
      </c>
      <c r="S18" s="10" t="n">
        <v>18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10" t="n">
        <v>24</v>
      </c>
      <c r="Z18" s="10" t="n">
        <v>25</v>
      </c>
      <c r="AA18" s="10" t="n">
        <v>26</v>
      </c>
      <c r="AB18" s="10" t="n">
        <v>27</v>
      </c>
      <c r="AC18" s="10" t="n">
        <v>28</v>
      </c>
      <c r="AD18" s="10" t="n">
        <v>29</v>
      </c>
      <c r="AE18" s="10" t="n">
        <v>30</v>
      </c>
      <c r="AF18" s="10" t="n">
        <v>31</v>
      </c>
      <c r="AG18" s="23"/>
      <c r="AH18" s="7"/>
    </row>
    <row r="19" customFormat="false" ht="12.8" hidden="false" customHeight="false" outlineLevel="0" collapsed="false">
      <c r="A19" s="12" t="s">
        <v>3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5"/>
    </row>
    <row r="20" customFormat="false" ht="12.8" hidden="false" customHeight="false" outlineLevel="0" collapsed="false">
      <c r="A20" s="12" t="s">
        <v>4</v>
      </c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5"/>
    </row>
    <row r="21" customFormat="false" ht="12.8" hidden="false" customHeight="false" outlineLevel="0" collapsed="false">
      <c r="A21" s="12" t="s">
        <v>5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/>
    </row>
    <row r="22" customFormat="false" ht="12.8" hidden="false" customHeight="false" outlineLevel="0" collapsed="false">
      <c r="A22" s="12" t="s">
        <v>6</v>
      </c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5"/>
    </row>
    <row r="23" customFormat="false" ht="12.8" hidden="false" customHeight="false" outlineLevel="0" collapsed="false">
      <c r="A23" s="12" t="s">
        <v>7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5"/>
    </row>
    <row r="24" customFormat="false" ht="12.8" hidden="false" customHeight="false" outlineLevel="0" collapsed="false">
      <c r="A24" s="1" t="s">
        <v>8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5"/>
    </row>
    <row r="25" customFormat="false" ht="12.8" hidden="false" customHeight="false" outlineLevel="0" collapsed="false">
      <c r="A25" s="1" t="s">
        <v>9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5"/>
    </row>
    <row r="26" customFormat="false" ht="12.8" hidden="false" customHeight="false" outlineLevel="0" collapsed="false">
      <c r="A26" s="1" t="s">
        <v>10</v>
      </c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5"/>
    </row>
    <row r="27" customFormat="false" ht="12.8" hidden="false" customHeight="false" outlineLevel="0" collapsed="false">
      <c r="A27" s="1" t="s">
        <v>11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5"/>
    </row>
    <row r="28" customFormat="false" ht="12.8" hidden="false" customHeight="false" outlineLevel="0" collapsed="false">
      <c r="A28" s="1" t="s">
        <v>12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/>
    </row>
    <row r="29" customFormat="false" ht="9.65" hidden="false" customHeight="true" outlineLevel="0" collapsed="false">
      <c r="AG29" s="3"/>
    </row>
    <row r="30" customFormat="false" ht="12.8" hidden="false" customHeight="false" outlineLevel="0" collapsed="false">
      <c r="A30" s="7" t="s">
        <v>1</v>
      </c>
      <c r="C30" s="1" t="s">
        <v>2</v>
      </c>
      <c r="G30" s="1"/>
      <c r="AG30" s="3"/>
    </row>
    <row r="31" customFormat="false" ht="4.35" hidden="false" customHeight="true" outlineLevel="0" collapsed="false">
      <c r="G31" s="1"/>
      <c r="AG31" s="3"/>
    </row>
    <row r="32" customFormat="false" ht="12.8" hidden="false" customHeight="false" outlineLevel="0" collapsed="false">
      <c r="B32" s="9" t="n">
        <v>1</v>
      </c>
      <c r="C32" s="10" t="n">
        <v>2</v>
      </c>
      <c r="D32" s="10" t="n">
        <v>3</v>
      </c>
      <c r="E32" s="10" t="n">
        <v>4</v>
      </c>
      <c r="F32" s="10" t="n">
        <v>5</v>
      </c>
      <c r="G32" s="10" t="n">
        <v>6</v>
      </c>
      <c r="H32" s="10" t="n">
        <v>7</v>
      </c>
      <c r="I32" s="10" t="n">
        <v>8</v>
      </c>
      <c r="J32" s="10" t="n">
        <v>9</v>
      </c>
      <c r="K32" s="10" t="n">
        <v>10</v>
      </c>
      <c r="L32" s="10" t="n">
        <v>11</v>
      </c>
      <c r="M32" s="10" t="n">
        <v>12</v>
      </c>
      <c r="N32" s="10" t="n">
        <v>13</v>
      </c>
      <c r="O32" s="10" t="n">
        <v>14</v>
      </c>
      <c r="P32" s="10" t="n">
        <v>15</v>
      </c>
      <c r="Q32" s="10" t="n">
        <v>16</v>
      </c>
      <c r="R32" s="10" t="n">
        <v>17</v>
      </c>
      <c r="S32" s="10" t="n">
        <v>18</v>
      </c>
      <c r="T32" s="10" t="n">
        <v>19</v>
      </c>
      <c r="U32" s="10" t="n">
        <v>20</v>
      </c>
      <c r="V32" s="10" t="n">
        <v>21</v>
      </c>
      <c r="W32" s="10" t="n">
        <v>22</v>
      </c>
      <c r="X32" s="10" t="n">
        <v>23</v>
      </c>
      <c r="Y32" s="10" t="n">
        <v>24</v>
      </c>
      <c r="Z32" s="10" t="n">
        <v>25</v>
      </c>
      <c r="AA32" s="10" t="n">
        <v>26</v>
      </c>
      <c r="AB32" s="10" t="n">
        <v>27</v>
      </c>
      <c r="AC32" s="10" t="n">
        <v>28</v>
      </c>
      <c r="AD32" s="10" t="n">
        <v>29</v>
      </c>
      <c r="AE32" s="10" t="n">
        <v>30</v>
      </c>
      <c r="AF32" s="10" t="n">
        <v>31</v>
      </c>
      <c r="AG32" s="23"/>
    </row>
    <row r="33" customFormat="false" ht="12.8" hidden="false" customHeight="false" outlineLevel="0" collapsed="false">
      <c r="A33" s="12" t="s">
        <v>3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5"/>
    </row>
    <row r="34" customFormat="false" ht="12.8" hidden="false" customHeight="false" outlineLevel="0" collapsed="false">
      <c r="A34" s="12" t="s">
        <v>4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5"/>
    </row>
    <row r="35" customFormat="false" ht="12.8" hidden="false" customHeight="false" outlineLevel="0" collapsed="false">
      <c r="A35" s="12" t="s">
        <v>5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5"/>
    </row>
    <row r="36" customFormat="false" ht="12.8" hidden="false" customHeight="false" outlineLevel="0" collapsed="false">
      <c r="A36" s="12" t="s">
        <v>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5"/>
    </row>
    <row r="37" customFormat="false" ht="12.8" hidden="false" customHeight="false" outlineLevel="0" collapsed="false">
      <c r="A37" s="12" t="s">
        <v>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5"/>
    </row>
    <row r="38" customFormat="false" ht="12.8" hidden="false" customHeight="false" outlineLevel="0" collapsed="false">
      <c r="A38" s="1" t="s">
        <v>8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5"/>
    </row>
    <row r="39" customFormat="false" ht="12.8" hidden="false" customHeight="false" outlineLevel="0" collapsed="false">
      <c r="A39" s="1" t="s">
        <v>9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5"/>
    </row>
    <row r="40" customFormat="false" ht="12.8" hidden="false" customHeight="false" outlineLevel="0" collapsed="false">
      <c r="A40" s="1" t="s">
        <v>10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5"/>
    </row>
    <row r="41" customFormat="false" ht="12.8" hidden="false" customHeight="false" outlineLevel="0" collapsed="false">
      <c r="A41" s="1" t="s">
        <v>11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5"/>
    </row>
    <row r="42" customFormat="false" ht="12.8" hidden="false" customHeight="false" outlineLevel="0" collapsed="false">
      <c r="A42" s="1" t="s">
        <v>12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5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33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5" activeCellId="0" sqref="A15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1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H1" s="7" t="s">
        <v>164</v>
      </c>
      <c r="AI1" s="8" t="n">
        <f aca="false">SUM(AI2:AI100)</f>
        <v>649800</v>
      </c>
    </row>
    <row r="2" customFormat="false" ht="12.8" hidden="false" customHeight="false" outlineLevel="0" collapsed="false">
      <c r="A2" s="7" t="s">
        <v>1</v>
      </c>
      <c r="C2" s="1" t="s">
        <v>48</v>
      </c>
      <c r="G2" s="1"/>
      <c r="AH2" s="1" t="s">
        <v>133</v>
      </c>
      <c r="AI2" s="3" t="n">
        <v>250000</v>
      </c>
      <c r="AJ2" s="4" t="n">
        <v>45755</v>
      </c>
      <c r="AK2" s="1" t="s">
        <v>16</v>
      </c>
      <c r="AL2" s="1" t="s">
        <v>17</v>
      </c>
    </row>
    <row r="3" customFormat="false" ht="12.8" hidden="false" customHeight="false" outlineLevel="0" collapsed="false">
      <c r="G3" s="1"/>
      <c r="AH3" s="1" t="s">
        <v>148</v>
      </c>
      <c r="AI3" s="3" t="n">
        <v>79000</v>
      </c>
      <c r="AJ3" s="4" t="n">
        <v>45756</v>
      </c>
      <c r="AK3" s="1" t="s">
        <v>16</v>
      </c>
      <c r="AL3" s="1" t="s">
        <v>17</v>
      </c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23" t="n">
        <f aca="false">SUM(AG5:AG10)</f>
        <v>649800</v>
      </c>
      <c r="AH4" s="1" t="s">
        <v>128</v>
      </c>
      <c r="AI4" s="3" t="n">
        <v>10000</v>
      </c>
      <c r="AJ4" s="4" t="n">
        <v>45750</v>
      </c>
      <c r="AK4" s="1" t="s">
        <v>16</v>
      </c>
      <c r="AL4" s="1" t="s">
        <v>17</v>
      </c>
    </row>
    <row r="5" customFormat="false" ht="12.8" hidden="false" customHeight="false" outlineLevel="0" collapsed="false">
      <c r="A5" s="12" t="s">
        <v>3</v>
      </c>
      <c r="B5" s="13"/>
      <c r="C5" s="14"/>
      <c r="D5" s="14" t="s">
        <v>22</v>
      </c>
      <c r="E5" s="14"/>
      <c r="F5" s="14"/>
      <c r="G5" s="14"/>
      <c r="H5" s="14"/>
      <c r="I5" s="14" t="s">
        <v>22</v>
      </c>
      <c r="J5" s="14"/>
      <c r="K5" s="14" t="s">
        <v>22</v>
      </c>
      <c r="L5" s="14" t="s">
        <v>22</v>
      </c>
      <c r="M5" s="14"/>
      <c r="N5" s="14"/>
      <c r="O5" s="14" t="s">
        <v>22</v>
      </c>
      <c r="P5" s="14" t="s">
        <v>22</v>
      </c>
      <c r="Q5" s="14"/>
      <c r="R5" s="14" t="s">
        <v>22</v>
      </c>
      <c r="S5" s="14" t="s">
        <v>22</v>
      </c>
      <c r="T5" s="14"/>
      <c r="U5" s="14"/>
      <c r="V5" s="14" t="s">
        <v>22</v>
      </c>
      <c r="W5" s="14" t="s">
        <v>22</v>
      </c>
      <c r="X5" s="14"/>
      <c r="Y5" s="14" t="s">
        <v>22</v>
      </c>
      <c r="Z5" s="14" t="s">
        <v>22</v>
      </c>
      <c r="AA5" s="14"/>
      <c r="AB5" s="14"/>
      <c r="AC5" s="14"/>
      <c r="AD5" s="14" t="s">
        <v>22</v>
      </c>
      <c r="AE5" s="14"/>
      <c r="AF5" s="14"/>
      <c r="AG5" s="15" t="n">
        <f aca="false">($AI$1/COUNTIF($B$5:$AF$10,"x"))*COUNTIF(B5:AF5,"x")</f>
        <v>312866.666666667</v>
      </c>
      <c r="AH5" s="1" t="s">
        <v>151</v>
      </c>
      <c r="AI5" s="3" t="n">
        <v>55000</v>
      </c>
      <c r="AJ5" s="4" t="n">
        <v>45758</v>
      </c>
      <c r="AK5" s="1" t="s">
        <v>16</v>
      </c>
      <c r="AL5" s="1" t="s">
        <v>17</v>
      </c>
    </row>
    <row r="6" customFormat="false" ht="12.8" hidden="false" customHeight="false" outlineLevel="0" collapsed="false">
      <c r="A6" s="12" t="s">
        <v>4</v>
      </c>
      <c r="B6" s="13"/>
      <c r="C6" s="14"/>
      <c r="D6" s="14" t="s">
        <v>22</v>
      </c>
      <c r="E6" s="14"/>
      <c r="F6" s="14"/>
      <c r="G6" s="14"/>
      <c r="H6" s="14"/>
      <c r="I6" s="14" t="s">
        <v>22</v>
      </c>
      <c r="J6" s="14"/>
      <c r="K6" s="14" t="s">
        <v>22</v>
      </c>
      <c r="L6" s="14"/>
      <c r="M6" s="14"/>
      <c r="N6" s="14"/>
      <c r="O6" s="14"/>
      <c r="P6" s="14" t="s">
        <v>22</v>
      </c>
      <c r="Q6" s="14"/>
      <c r="R6" s="14" t="s">
        <v>22</v>
      </c>
      <c r="S6" s="14"/>
      <c r="T6" s="14"/>
      <c r="U6" s="14"/>
      <c r="V6" s="14"/>
      <c r="W6" s="14" t="s">
        <v>22</v>
      </c>
      <c r="X6" s="14"/>
      <c r="Y6" s="14"/>
      <c r="Z6" s="14" t="s">
        <v>22</v>
      </c>
      <c r="AA6" s="14"/>
      <c r="AB6" s="14"/>
      <c r="AC6" s="14"/>
      <c r="AD6" s="14"/>
      <c r="AE6" s="14"/>
      <c r="AF6" s="14"/>
      <c r="AG6" s="15" t="n">
        <f aca="false">($AI$1/COUNTIF($B$5:$AF$10,"x"))*COUNTIF(B6:AF6,"x")</f>
        <v>168466.666666667</v>
      </c>
      <c r="AH6" s="1" t="s">
        <v>152</v>
      </c>
      <c r="AI6" s="3" t="n">
        <v>19000</v>
      </c>
      <c r="AK6" s="1" t="s">
        <v>16</v>
      </c>
      <c r="AL6" s="1" t="s">
        <v>17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 t="s">
        <v>22</v>
      </c>
      <c r="Q7" s="14"/>
      <c r="R7" s="14"/>
      <c r="S7" s="14"/>
      <c r="T7" s="14"/>
      <c r="U7" s="14"/>
      <c r="V7" s="14" t="s">
        <v>22</v>
      </c>
      <c r="W7" s="14" t="s">
        <v>22</v>
      </c>
      <c r="X7" s="14"/>
      <c r="Y7" s="14"/>
      <c r="Z7" s="14"/>
      <c r="AA7" s="14"/>
      <c r="AB7" s="14"/>
      <c r="AC7" s="14"/>
      <c r="AD7" s="14"/>
      <c r="AE7" s="14"/>
      <c r="AF7" s="14"/>
      <c r="AG7" s="15" t="n">
        <f aca="false">($AI$1/COUNTIF($B$5:$AF$10,"x"))*COUNTIF(B7:AF7,"x")</f>
        <v>72200</v>
      </c>
      <c r="AH7" s="1" t="s">
        <v>153</v>
      </c>
      <c r="AI7" s="3" t="n">
        <v>130000</v>
      </c>
      <c r="AJ7" s="4" t="n">
        <v>45762</v>
      </c>
      <c r="AK7" s="1" t="s">
        <v>16</v>
      </c>
      <c r="AL7" s="1" t="s">
        <v>17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 t="s">
        <v>22</v>
      </c>
      <c r="T8" s="14"/>
      <c r="U8" s="14"/>
      <c r="V8" s="14"/>
      <c r="W8" s="14" t="s">
        <v>22</v>
      </c>
      <c r="X8" s="14"/>
      <c r="Y8" s="14"/>
      <c r="Z8" s="14" t="s">
        <v>22</v>
      </c>
      <c r="AA8" s="14"/>
      <c r="AB8" s="14"/>
      <c r="AC8" s="14"/>
      <c r="AD8" s="14" t="s">
        <v>22</v>
      </c>
      <c r="AE8" s="14"/>
      <c r="AF8" s="14"/>
      <c r="AG8" s="15" t="n">
        <f aca="false">($AI$1/COUNTIF($B$5:$AF$10,"x"))*COUNTIF(B8:AF8,"x")</f>
        <v>96266.6666666667</v>
      </c>
      <c r="AH8" s="1" t="s">
        <v>155</v>
      </c>
      <c r="AI8" s="3" t="n">
        <f aca="false">300000+50000</f>
        <v>350000</v>
      </c>
      <c r="AJ8" s="4" t="n">
        <v>45769</v>
      </c>
      <c r="AK8" s="1" t="s">
        <v>16</v>
      </c>
      <c r="AL8" s="1" t="s">
        <v>165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 t="s">
        <v>64</v>
      </c>
      <c r="X9" s="14"/>
      <c r="Y9" s="14"/>
      <c r="Z9" s="14" t="s">
        <v>64</v>
      </c>
      <c r="AA9" s="14"/>
      <c r="AB9" s="14"/>
      <c r="AC9" s="14"/>
      <c r="AD9" s="14"/>
      <c r="AE9" s="14"/>
      <c r="AF9" s="14"/>
      <c r="AG9" s="15" t="n">
        <f aca="false">($AI$1/COUNTIF($B$5:$AF$10,"x"))*COUNTIF(B9:AF9,"x")</f>
        <v>0</v>
      </c>
      <c r="AH9" s="1" t="s">
        <v>158</v>
      </c>
      <c r="AI9" s="3" t="n">
        <f aca="false">13000+120000+20000</f>
        <v>153000</v>
      </c>
      <c r="AJ9" s="4" t="n">
        <v>45772</v>
      </c>
      <c r="AK9" s="1" t="s">
        <v>16</v>
      </c>
      <c r="AL9" s="1" t="s">
        <v>165</v>
      </c>
      <c r="AM9" s="1" t="s">
        <v>166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 t="s">
        <v>64</v>
      </c>
      <c r="X10" s="14"/>
      <c r="Y10" s="14"/>
      <c r="Z10" s="14" t="s">
        <v>64</v>
      </c>
      <c r="AA10" s="14"/>
      <c r="AB10" s="14"/>
      <c r="AC10" s="14"/>
      <c r="AD10" s="14"/>
      <c r="AE10" s="14"/>
      <c r="AF10" s="14"/>
      <c r="AG10" s="15" t="n">
        <f aca="false">($AI$1/COUNTIF($B$5:$AF$10,"x"))*COUNTIF(B10:AF10,"x")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 t="s">
        <v>64</v>
      </c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($AI$1/COUNTIF($B$5:$AF$10,"x"))*COUNTIF(B11:AF11,"x")</f>
        <v>0</v>
      </c>
    </row>
    <row r="12" customFormat="false" ht="12.8" hidden="false" customHeight="false" outlineLevel="0" collapsed="false">
      <c r="G12" s="1"/>
      <c r="AG12" s="3"/>
    </row>
    <row r="13" customFormat="false" ht="12.8" hidden="false" customHeight="false" outlineLevel="0" collapsed="false">
      <c r="A13" s="7" t="s">
        <v>1</v>
      </c>
      <c r="C13" s="1" t="s">
        <v>48</v>
      </c>
      <c r="G13" s="1"/>
      <c r="AG13" s="3"/>
    </row>
    <row r="14" customFormat="false" ht="12.8" hidden="false" customHeight="false" outlineLevel="0" collapsed="false">
      <c r="G14" s="1"/>
      <c r="AG14" s="3"/>
    </row>
    <row r="15" customFormat="false" ht="12.8" hidden="false" customHeight="false" outlineLevel="0" collapsed="false">
      <c r="B15" s="9" t="n">
        <v>1</v>
      </c>
      <c r="C15" s="10" t="n">
        <v>2</v>
      </c>
      <c r="D15" s="10" t="n">
        <v>3</v>
      </c>
      <c r="E15" s="10" t="n">
        <v>4</v>
      </c>
      <c r="F15" s="10" t="n">
        <v>5</v>
      </c>
      <c r="G15" s="10" t="n">
        <v>6</v>
      </c>
      <c r="H15" s="10" t="n">
        <v>7</v>
      </c>
      <c r="I15" s="10" t="n">
        <v>8</v>
      </c>
      <c r="J15" s="10" t="n">
        <v>9</v>
      </c>
      <c r="K15" s="10" t="n">
        <v>10</v>
      </c>
      <c r="L15" s="10" t="n">
        <v>11</v>
      </c>
      <c r="M15" s="10" t="n">
        <v>12</v>
      </c>
      <c r="N15" s="10" t="n">
        <v>13</v>
      </c>
      <c r="O15" s="10" t="n">
        <v>14</v>
      </c>
      <c r="P15" s="10" t="n">
        <v>15</v>
      </c>
      <c r="Q15" s="10" t="n">
        <v>16</v>
      </c>
      <c r="R15" s="10" t="n">
        <v>17</v>
      </c>
      <c r="S15" s="10" t="n">
        <v>18</v>
      </c>
      <c r="T15" s="10" t="n">
        <v>19</v>
      </c>
      <c r="U15" s="10" t="n">
        <v>20</v>
      </c>
      <c r="V15" s="10" t="n">
        <v>21</v>
      </c>
      <c r="W15" s="10" t="n">
        <v>22</v>
      </c>
      <c r="X15" s="10" t="n">
        <v>23</v>
      </c>
      <c r="Y15" s="10" t="n">
        <v>24</v>
      </c>
      <c r="Z15" s="10" t="n">
        <v>25</v>
      </c>
      <c r="AA15" s="10" t="n">
        <v>26</v>
      </c>
      <c r="AB15" s="10" t="n">
        <v>27</v>
      </c>
      <c r="AC15" s="10" t="n">
        <v>28</v>
      </c>
      <c r="AD15" s="10" t="n">
        <v>29</v>
      </c>
      <c r="AE15" s="10" t="n">
        <v>30</v>
      </c>
      <c r="AF15" s="10" t="n">
        <v>31</v>
      </c>
      <c r="AG15" s="23" t="n">
        <f aca="false">SUM(AG16:AG21)</f>
        <v>0</v>
      </c>
      <c r="AH15" s="7" t="s">
        <v>167</v>
      </c>
    </row>
    <row r="16" customFormat="false" ht="12.8" hidden="false" customHeight="false" outlineLevel="0" collapsed="false">
      <c r="A16" s="12" t="s">
        <v>3</v>
      </c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5" t="n">
        <f aca="false">($AI$1/COUNTIF($B$5:$AF$10,"x"))*COUNTIF(B16:AF16,"x")</f>
        <v>0</v>
      </c>
      <c r="AH16" s="1" t="s">
        <v>42</v>
      </c>
      <c r="AI16" s="3" t="n">
        <v>-140000</v>
      </c>
      <c r="AL16" s="1" t="s">
        <v>146</v>
      </c>
    </row>
    <row r="17" customFormat="false" ht="12.8" hidden="false" customHeight="false" outlineLevel="0" collapsed="false">
      <c r="A17" s="12" t="s">
        <v>4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5" t="n">
        <f aca="false">($AI$1/COUNTIF($B$5:$AF$10,"x"))*COUNTIF(B17:AF17,"x")</f>
        <v>0</v>
      </c>
      <c r="AH17" s="1" t="s">
        <v>161</v>
      </c>
      <c r="AI17" s="3" t="n">
        <f aca="false">-AI9/5*2</f>
        <v>-61200</v>
      </c>
    </row>
    <row r="18" customFormat="false" ht="12.8" hidden="false" customHeight="false" outlineLevel="0" collapsed="false">
      <c r="A18" s="12" t="s">
        <v>12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5" t="n">
        <f aca="false">($AI$1/COUNTIF($B$5:$AF$10,"x"))*COUNTIF(B18:AF18,"x")</f>
        <v>0</v>
      </c>
      <c r="AH18" s="1" t="s">
        <v>162</v>
      </c>
      <c r="AI18" s="3" t="n">
        <f aca="false">-AI8/7*3</f>
        <v>-150000</v>
      </c>
    </row>
    <row r="19" customFormat="false" ht="12.8" hidden="false" customHeight="false" outlineLevel="0" collapsed="false">
      <c r="A19" s="1" t="s">
        <v>8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5" t="n">
        <f aca="false">($AI$1/COUNTIF($B$5:$AF$10,"x"))*COUNTIF(B19:AF19,"x")</f>
        <v>0</v>
      </c>
      <c r="AH19" s="1" t="s">
        <v>163</v>
      </c>
      <c r="AI19" s="3" t="n">
        <v>-45000</v>
      </c>
      <c r="AL19" s="1" t="s">
        <v>146</v>
      </c>
    </row>
    <row r="20" customFormat="false" ht="12.8" hidden="false" customHeight="false" outlineLevel="0" collapsed="false">
      <c r="A20" s="1" t="s">
        <v>9</v>
      </c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5" t="n">
        <f aca="false">($AI$1/COUNTIF($B$5:$AF$10,"x"))*COUNTIF(B20:AF20,"x")</f>
        <v>0</v>
      </c>
    </row>
    <row r="21" customFormat="false" ht="12.8" hidden="false" customHeight="false" outlineLevel="0" collapsed="false">
      <c r="A21" s="1" t="s">
        <v>10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 t="n">
        <f aca="false">($AI$1/COUNTIF($B$5:$AF$10,"x"))*COUNTIF(B21:AF21,"x")</f>
        <v>0</v>
      </c>
    </row>
    <row r="22" customFormat="false" ht="12.8" hidden="false" customHeight="false" outlineLevel="0" collapsed="false">
      <c r="A22" s="1" t="s">
        <v>11</v>
      </c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5" t="n">
        <f aca="false">($AI$1/COUNTIF($B$5:$AF$10,"x"))*COUNTIF(B22:AF22,"x")</f>
        <v>0</v>
      </c>
    </row>
    <row r="23" customFormat="false" ht="12.8" hidden="false" customHeight="false" outlineLevel="0" collapsed="false">
      <c r="AG23" s="3"/>
    </row>
    <row r="24" customFormat="false" ht="12.8" hidden="false" customHeight="false" outlineLevel="0" collapsed="false">
      <c r="A24" s="7" t="s">
        <v>1</v>
      </c>
      <c r="C24" s="1" t="s">
        <v>48</v>
      </c>
      <c r="G24" s="1"/>
      <c r="AG24" s="3"/>
    </row>
    <row r="25" customFormat="false" ht="12.8" hidden="false" customHeight="false" outlineLevel="0" collapsed="false">
      <c r="G25" s="1"/>
      <c r="AG25" s="3"/>
    </row>
    <row r="26" customFormat="false" ht="12.8" hidden="false" customHeight="false" outlineLevel="0" collapsed="false">
      <c r="B26" s="9" t="n">
        <v>1</v>
      </c>
      <c r="C26" s="10" t="n">
        <v>2</v>
      </c>
      <c r="D26" s="10" t="n">
        <v>3</v>
      </c>
      <c r="E26" s="10" t="n">
        <v>4</v>
      </c>
      <c r="F26" s="10" t="n">
        <v>5</v>
      </c>
      <c r="G26" s="10" t="n">
        <v>6</v>
      </c>
      <c r="H26" s="10" t="n">
        <v>7</v>
      </c>
      <c r="I26" s="10" t="n">
        <v>8</v>
      </c>
      <c r="J26" s="10" t="n">
        <v>9</v>
      </c>
      <c r="K26" s="10" t="n">
        <v>10</v>
      </c>
      <c r="L26" s="10" t="n">
        <v>11</v>
      </c>
      <c r="M26" s="10" t="n">
        <v>12</v>
      </c>
      <c r="N26" s="10" t="n">
        <v>13</v>
      </c>
      <c r="O26" s="10" t="n">
        <v>14</v>
      </c>
      <c r="P26" s="10" t="n">
        <v>15</v>
      </c>
      <c r="Q26" s="10" t="n">
        <v>16</v>
      </c>
      <c r="R26" s="10" t="n">
        <v>17</v>
      </c>
      <c r="S26" s="10" t="n">
        <v>18</v>
      </c>
      <c r="T26" s="10" t="n">
        <v>19</v>
      </c>
      <c r="U26" s="10" t="n">
        <v>20</v>
      </c>
      <c r="V26" s="10" t="n">
        <v>21</v>
      </c>
      <c r="W26" s="10" t="n">
        <v>22</v>
      </c>
      <c r="X26" s="10" t="n">
        <v>23</v>
      </c>
      <c r="Y26" s="10" t="n">
        <v>24</v>
      </c>
      <c r="Z26" s="10" t="n">
        <v>25</v>
      </c>
      <c r="AA26" s="10" t="n">
        <v>26</v>
      </c>
      <c r="AB26" s="10" t="n">
        <v>27</v>
      </c>
      <c r="AC26" s="10" t="n">
        <v>28</v>
      </c>
      <c r="AD26" s="10" t="n">
        <v>29</v>
      </c>
      <c r="AE26" s="10" t="n">
        <v>30</v>
      </c>
      <c r="AF26" s="10" t="n">
        <v>31</v>
      </c>
      <c r="AG26" s="23"/>
    </row>
    <row r="27" customFormat="false" ht="12.8" hidden="false" customHeight="false" outlineLevel="0" collapsed="false">
      <c r="A27" s="12" t="s">
        <v>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5" t="n">
        <f aca="false">($AI$1/COUNTIF($B$5:$AF$10,"x"))*COUNTIF(B27:AF27,"x")</f>
        <v>0</v>
      </c>
    </row>
    <row r="28" customFormat="false" ht="12.8" hidden="false" customHeight="false" outlineLevel="0" collapsed="false">
      <c r="A28" s="12" t="s">
        <v>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 t="n">
        <f aca="false">($AI$1/COUNTIF($B$5:$AF$10,"x"))*COUNTIF(B28:AF28,"x")</f>
        <v>0</v>
      </c>
    </row>
    <row r="29" customFormat="false" ht="12.8" hidden="false" customHeight="false" outlineLevel="0" collapsed="false">
      <c r="A29" s="12" t="s">
        <v>12</v>
      </c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 t="n">
        <f aca="false">($AI$1/COUNTIF($B$5:$AF$10,"x"))*COUNTIF(B29:AF29,"x")</f>
        <v>0</v>
      </c>
    </row>
    <row r="30" customFormat="false" ht="12.8" hidden="false" customHeight="false" outlineLevel="0" collapsed="false">
      <c r="A30" s="1" t="s">
        <v>8</v>
      </c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5" t="n">
        <f aca="false">($AI$1/COUNTIF($B$5:$AF$10,"x"))*COUNTIF(B30:AF30,"x")</f>
        <v>0</v>
      </c>
    </row>
    <row r="31" customFormat="false" ht="12.8" hidden="false" customHeight="false" outlineLevel="0" collapsed="false">
      <c r="A31" s="1" t="s">
        <v>9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5" t="n">
        <f aca="false">($AI$1/COUNTIF($B$5:$AF$10,"x"))*COUNTIF(B31:AF31,"x")</f>
        <v>0</v>
      </c>
    </row>
    <row r="32" customFormat="false" ht="12.8" hidden="false" customHeight="false" outlineLevel="0" collapsed="false">
      <c r="A32" s="1" t="s">
        <v>10</v>
      </c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5" t="n">
        <f aca="false">($AI$1/COUNTIF($B$5:$AF$10,"x"))*COUNTIF(B32:AF32,"x")</f>
        <v>0</v>
      </c>
    </row>
    <row r="33" customFormat="false" ht="12.8" hidden="false" customHeight="false" outlineLevel="0" collapsed="false">
      <c r="A33" s="1" t="s">
        <v>11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5" t="n">
        <f aca="false">($AI$1/COUNTIF($B$5:$AF$10,"x"))*COUNTIF(B33:AF33,"x")</f>
        <v>0</v>
      </c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4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J16" activeCellId="0" sqref="AJ16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4</v>
      </c>
      <c r="C2" s="1" t="s">
        <v>2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SUM(AG5:AG14)</f>
        <v>2285000</v>
      </c>
    </row>
    <row r="5" customFormat="false" ht="12.8" hidden="false" customHeight="false" outlineLevel="0" collapsed="false">
      <c r="A5" s="12" t="s">
        <v>3</v>
      </c>
      <c r="B5" s="13" t="s">
        <v>22</v>
      </c>
      <c r="C5" s="14" t="s">
        <v>22</v>
      </c>
      <c r="D5" s="14" t="s">
        <v>22</v>
      </c>
      <c r="E5" s="14"/>
      <c r="F5" s="14"/>
      <c r="G5" s="14" t="s">
        <v>22</v>
      </c>
      <c r="H5" s="14" t="s">
        <v>22</v>
      </c>
      <c r="I5" s="14" t="s">
        <v>22</v>
      </c>
      <c r="J5" s="14" t="s">
        <v>22</v>
      </c>
      <c r="K5" s="14"/>
      <c r="L5" s="14"/>
      <c r="M5" s="14"/>
      <c r="N5" s="14" t="s">
        <v>22</v>
      </c>
      <c r="O5" s="14"/>
      <c r="P5" s="14" t="s">
        <v>22</v>
      </c>
      <c r="Q5" s="14" t="s">
        <v>22</v>
      </c>
      <c r="R5" s="14"/>
      <c r="S5" s="14"/>
      <c r="T5" s="14"/>
      <c r="U5" s="14" t="s">
        <v>22</v>
      </c>
      <c r="V5" s="14" t="s">
        <v>22</v>
      </c>
      <c r="W5" s="14"/>
      <c r="X5" s="14" t="s">
        <v>22</v>
      </c>
      <c r="Y5" s="14" t="s">
        <v>22</v>
      </c>
      <c r="Z5" s="14"/>
      <c r="AA5" s="14"/>
      <c r="AB5" s="14"/>
      <c r="AC5" s="14" t="s">
        <v>22</v>
      </c>
      <c r="AD5" s="14" t="s">
        <v>22</v>
      </c>
      <c r="AE5" s="14"/>
      <c r="AF5" s="14"/>
      <c r="AG5" s="15" t="n">
        <f aca="false">($AG$17/COUNTIF($B$5:$AF$14,"x"))*COUNTIF(B5:AF5,"x")</f>
        <v>507777.777777778</v>
      </c>
    </row>
    <row r="6" customFormat="false" ht="12.8" hidden="false" customHeight="false" outlineLevel="0" collapsed="false">
      <c r="A6" s="12" t="s">
        <v>4</v>
      </c>
      <c r="B6" s="13" t="s">
        <v>22</v>
      </c>
      <c r="C6" s="14" t="s">
        <v>22</v>
      </c>
      <c r="D6" s="14"/>
      <c r="E6" s="14"/>
      <c r="F6" s="14"/>
      <c r="G6" s="14" t="s">
        <v>22</v>
      </c>
      <c r="H6" s="14" t="s">
        <v>22</v>
      </c>
      <c r="I6" s="14" t="s">
        <v>22</v>
      </c>
      <c r="J6" s="14" t="s">
        <v>22</v>
      </c>
      <c r="K6" s="14" t="s">
        <v>22</v>
      </c>
      <c r="L6" s="14"/>
      <c r="M6" s="14"/>
      <c r="N6" s="14" t="s">
        <v>22</v>
      </c>
      <c r="O6" s="14" t="s">
        <v>22</v>
      </c>
      <c r="P6" s="14" t="s">
        <v>22</v>
      </c>
      <c r="Q6" s="14"/>
      <c r="R6" s="14"/>
      <c r="S6" s="14"/>
      <c r="T6" s="14"/>
      <c r="U6" s="14" t="s">
        <v>22</v>
      </c>
      <c r="V6" s="14" t="s">
        <v>22</v>
      </c>
      <c r="W6" s="14" t="s">
        <v>22</v>
      </c>
      <c r="X6" s="14"/>
      <c r="Y6" s="14"/>
      <c r="Z6" s="14"/>
      <c r="AA6" s="14"/>
      <c r="AB6" s="14"/>
      <c r="AC6" s="14"/>
      <c r="AD6" s="14"/>
      <c r="AE6" s="14"/>
      <c r="AF6" s="14"/>
      <c r="AG6" s="15" t="n">
        <f aca="false">($AG$17/COUNTIF($B$5:$AF$14,"x"))*COUNTIF(B6:AF6,"x")</f>
        <v>412569.444444444</v>
      </c>
    </row>
    <row r="7" customFormat="false" ht="12.8" hidden="false" customHeight="false" outlineLevel="0" collapsed="false">
      <c r="A7" s="12" t="s">
        <v>5</v>
      </c>
      <c r="B7" s="13" t="s">
        <v>22</v>
      </c>
      <c r="C7" s="14" t="s">
        <v>22</v>
      </c>
      <c r="D7" s="14"/>
      <c r="E7" s="14"/>
      <c r="F7" s="14"/>
      <c r="G7" s="14" t="s">
        <v>22</v>
      </c>
      <c r="H7" s="14" t="s">
        <v>22</v>
      </c>
      <c r="I7" s="14" t="s">
        <v>22</v>
      </c>
      <c r="J7" s="14" t="s">
        <v>22</v>
      </c>
      <c r="K7" s="14" t="s">
        <v>22</v>
      </c>
      <c r="L7" s="14"/>
      <c r="M7" s="14"/>
      <c r="N7" s="14" t="s">
        <v>22</v>
      </c>
      <c r="O7" s="14" t="s">
        <v>22</v>
      </c>
      <c r="P7" s="14" t="s">
        <v>22</v>
      </c>
      <c r="Q7" s="14" t="s">
        <v>22</v>
      </c>
      <c r="R7" s="14"/>
      <c r="S7" s="14"/>
      <c r="T7" s="14"/>
      <c r="U7" s="14"/>
      <c r="V7" s="14" t="s">
        <v>22</v>
      </c>
      <c r="W7" s="14" t="s">
        <v>22</v>
      </c>
      <c r="X7" s="14" t="s">
        <v>22</v>
      </c>
      <c r="Y7" s="14" t="s">
        <v>22</v>
      </c>
      <c r="Z7" s="14"/>
      <c r="AA7" s="14"/>
      <c r="AB7" s="14"/>
      <c r="AC7" s="14" t="s">
        <v>22</v>
      </c>
      <c r="AD7" s="14" t="s">
        <v>22</v>
      </c>
      <c r="AE7" s="14"/>
      <c r="AF7" s="14"/>
      <c r="AG7" s="15" t="n">
        <f aca="false">($AG$17/COUNTIF($B$5:$AF$14,"x"))*COUNTIF(B7:AF7,"x")</f>
        <v>539513.888888889</v>
      </c>
    </row>
    <row r="8" customFormat="false" ht="12.8" hidden="false" customHeight="false" outlineLevel="0" collapsed="false">
      <c r="A8" s="1" t="s">
        <v>6</v>
      </c>
      <c r="B8" s="13"/>
      <c r="C8" s="14"/>
      <c r="D8" s="14"/>
      <c r="E8" s="14"/>
      <c r="F8" s="14"/>
      <c r="G8" s="14" t="s">
        <v>22</v>
      </c>
      <c r="H8" s="14" t="s">
        <v>22</v>
      </c>
      <c r="I8" s="14"/>
      <c r="J8" s="14"/>
      <c r="K8" s="14" t="s">
        <v>22</v>
      </c>
      <c r="L8" s="14"/>
      <c r="M8" s="14"/>
      <c r="N8" s="14" t="s">
        <v>22</v>
      </c>
      <c r="O8" s="14" t="s">
        <v>22</v>
      </c>
      <c r="P8" s="14" t="s">
        <v>22</v>
      </c>
      <c r="Q8" s="14" t="s">
        <v>22</v>
      </c>
      <c r="R8" s="14"/>
      <c r="S8" s="14"/>
      <c r="T8" s="14"/>
      <c r="U8" s="14" t="s">
        <v>22</v>
      </c>
      <c r="V8" s="14" t="s">
        <v>22</v>
      </c>
      <c r="W8" s="14" t="s">
        <v>22</v>
      </c>
      <c r="X8" s="14" t="s">
        <v>22</v>
      </c>
      <c r="Y8" s="14" t="s">
        <v>22</v>
      </c>
      <c r="Z8" s="14"/>
      <c r="AA8" s="14"/>
      <c r="AB8" s="14"/>
      <c r="AC8" s="14" t="s">
        <v>22</v>
      </c>
      <c r="AD8" s="14" t="s">
        <v>22</v>
      </c>
      <c r="AE8" s="14"/>
      <c r="AF8" s="14"/>
      <c r="AG8" s="15" t="n">
        <f aca="false">($AG$17/COUNTIF($B$5:$AF$14,"x"))*COUNTIF(B8:AF8,"x")</f>
        <v>444305.555555556</v>
      </c>
    </row>
    <row r="9" customFormat="false" ht="12.8" hidden="false" customHeight="false" outlineLevel="0" collapsed="false">
      <c r="A9" s="1" t="s">
        <v>7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 t="s">
        <v>22</v>
      </c>
      <c r="AD9" s="14"/>
      <c r="AE9" s="14"/>
      <c r="AF9" s="14"/>
      <c r="AG9" s="16" t="n">
        <f aca="false">($AG$17/COUNTIF($B$5:$AF$14,"x"))*COUNTIF(B9:AF9,"x")</f>
        <v>31736.1111111111</v>
      </c>
    </row>
    <row r="10" customFormat="false" ht="12.8" hidden="false" customHeight="false" outlineLevel="0" collapsed="false">
      <c r="A10" s="1" t="s">
        <v>8</v>
      </c>
      <c r="B10" s="13"/>
      <c r="C10" s="14" t="s">
        <v>22</v>
      </c>
      <c r="D10" s="14" t="s">
        <v>22</v>
      </c>
      <c r="E10" s="14"/>
      <c r="F10" s="14"/>
      <c r="G10" s="14" t="s">
        <v>22</v>
      </c>
      <c r="H10" s="14" t="s">
        <v>22</v>
      </c>
      <c r="I10" s="14"/>
      <c r="J10" s="14"/>
      <c r="K10" s="14" t="s">
        <v>22</v>
      </c>
      <c r="L10" s="14"/>
      <c r="M10" s="14"/>
      <c r="N10" s="14"/>
      <c r="O10" s="14" t="s">
        <v>22</v>
      </c>
      <c r="P10" s="14" t="s">
        <v>22</v>
      </c>
      <c r="Q10" s="14" t="s">
        <v>22</v>
      </c>
      <c r="R10" s="14"/>
      <c r="S10" s="14"/>
      <c r="T10" s="14"/>
      <c r="U10" s="14"/>
      <c r="V10" s="14"/>
      <c r="W10" s="14" t="s">
        <v>22</v>
      </c>
      <c r="X10" s="14" t="s">
        <v>22</v>
      </c>
      <c r="Y10" s="14"/>
      <c r="Z10" s="14"/>
      <c r="AA10" s="14"/>
      <c r="AB10" s="14"/>
      <c r="AC10" s="14"/>
      <c r="AD10" s="14"/>
      <c r="AE10" s="14"/>
      <c r="AF10" s="14"/>
      <c r="AG10" s="15" t="n">
        <f aca="false">($AG$17/COUNTIF($B$5:$AF$14,"x"))*COUNTIF(B10:AF10,"x")</f>
        <v>317361.111111111</v>
      </c>
    </row>
    <row r="11" customFormat="false" ht="12.8" hidden="false" customHeight="false" outlineLevel="0" collapsed="false">
      <c r="A11" s="1" t="s">
        <v>9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6" t="n">
        <f aca="false">($AG$17/COUNTIF($B$5:$AF$14,"x"))*COUNTIF(B11:AF11,"x")</f>
        <v>0</v>
      </c>
    </row>
    <row r="12" customFormat="false" ht="12.8" hidden="false" customHeight="false" outlineLevel="0" collapsed="false">
      <c r="A12" s="1" t="s">
        <v>10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6" t="n">
        <f aca="false">($AG$17/COUNTIF($B$5:$AF$14,"x"))*COUNTIF(B12:AF12,"x")</f>
        <v>0</v>
      </c>
    </row>
    <row r="13" customFormat="false" ht="12.8" hidden="false" customHeight="false" outlineLevel="0" collapsed="false">
      <c r="A13" s="1" t="s">
        <v>11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6" t="n">
        <f aca="false">($AG$17/COUNTIF($B$5:$AF$14,"x"))*COUNTIF(B13:AF13,"x")</f>
        <v>0</v>
      </c>
    </row>
    <row r="14" customFormat="false" ht="12.8" hidden="false" customHeight="false" outlineLevel="0" collapsed="false">
      <c r="A14" s="1" t="s">
        <v>12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 t="s">
        <v>22</v>
      </c>
      <c r="Z14" s="14"/>
      <c r="AA14" s="14"/>
      <c r="AB14" s="14"/>
      <c r="AC14" s="14"/>
      <c r="AD14" s="14"/>
      <c r="AE14" s="14"/>
      <c r="AF14" s="14"/>
      <c r="AG14" s="16" t="n">
        <f aca="false">($AG$17/COUNTIF($B$5:$AF$14,"x"))*COUNTIF(B14:AF14,"x")</f>
        <v>31736.1111111111</v>
      </c>
    </row>
    <row r="15" customFormat="false" ht="12.8" hidden="false" customHeight="false" outlineLevel="0" collapsed="false">
      <c r="G15" s="1"/>
    </row>
    <row r="16" customFormat="false" ht="12.8" hidden="false" customHeight="false" outlineLevel="0" collapsed="false">
      <c r="A16" s="7"/>
      <c r="G16" s="1"/>
      <c r="AG16" s="17" t="n">
        <f aca="false">($AG$17/COUNTIF($B$5:$AF$14,"x"))</f>
        <v>31736.1111111111</v>
      </c>
    </row>
    <row r="17" customFormat="false" ht="12.8" hidden="false" customHeight="false" outlineLevel="0" collapsed="false">
      <c r="A17" s="7" t="s">
        <v>13</v>
      </c>
      <c r="G17" s="1"/>
      <c r="AG17" s="18" t="n">
        <f aca="false">SUM(AG18:AG1048576)</f>
        <v>2285000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23</v>
      </c>
      <c r="D18" s="19"/>
      <c r="E18" s="20"/>
      <c r="F18" s="20"/>
      <c r="G18" s="20"/>
      <c r="H18" s="20"/>
      <c r="J18" s="20"/>
      <c r="K18" s="20" t="s">
        <v>24</v>
      </c>
      <c r="L18" s="20"/>
      <c r="M18" s="19"/>
      <c r="N18" s="20"/>
      <c r="O18" s="20" t="s">
        <v>16</v>
      </c>
      <c r="P18" s="20" t="s">
        <v>17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130000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23</v>
      </c>
      <c r="D19" s="19"/>
      <c r="E19" s="20"/>
      <c r="F19" s="20"/>
      <c r="G19" s="20"/>
      <c r="H19" s="20"/>
      <c r="I19" s="20"/>
      <c r="J19" s="20"/>
      <c r="K19" s="20" t="s">
        <v>25</v>
      </c>
      <c r="L19" s="20"/>
      <c r="M19" s="20"/>
      <c r="N19" s="20"/>
      <c r="O19" s="20" t="s">
        <v>16</v>
      </c>
      <c r="P19" s="20" t="s">
        <v>17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586000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23</v>
      </c>
      <c r="D20" s="19"/>
      <c r="E20" s="20"/>
      <c r="F20" s="20"/>
      <c r="G20" s="20"/>
      <c r="H20" s="20"/>
      <c r="I20" s="20"/>
      <c r="J20" s="20"/>
      <c r="K20" s="21" t="s">
        <v>26</v>
      </c>
      <c r="L20" s="20"/>
      <c r="M20" s="20"/>
      <c r="N20" s="20"/>
      <c r="O20" s="20" t="s">
        <v>16</v>
      </c>
      <c r="P20" s="20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966000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23</v>
      </c>
      <c r="D21" s="19"/>
      <c r="E21" s="20"/>
      <c r="F21" s="20"/>
      <c r="G21" s="20"/>
      <c r="H21" s="20"/>
      <c r="I21" s="20"/>
      <c r="J21" s="20"/>
      <c r="K21" s="21" t="s">
        <v>27</v>
      </c>
      <c r="L21" s="20"/>
      <c r="M21" s="20"/>
      <c r="N21" s="20"/>
      <c r="O21" s="20" t="s">
        <v>16</v>
      </c>
      <c r="P21" s="20" t="s">
        <v>17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v>400000</v>
      </c>
      <c r="AH21" s="4"/>
      <c r="AI21" s="1"/>
      <c r="AJ21" s="1"/>
      <c r="AK21" s="3"/>
    </row>
    <row r="22" customFormat="false" ht="12.8" hidden="false" customHeight="false" outlineLevel="0" collapsed="false">
      <c r="A22" s="1" t="s">
        <v>23</v>
      </c>
      <c r="D22" s="19"/>
      <c r="E22" s="20"/>
      <c r="F22" s="20"/>
      <c r="G22" s="20"/>
      <c r="H22" s="20"/>
      <c r="I22" s="20"/>
      <c r="J22" s="20"/>
      <c r="K22" s="21" t="s">
        <v>28</v>
      </c>
      <c r="L22" s="20"/>
      <c r="M22" s="20"/>
      <c r="N22" s="20"/>
      <c r="O22" s="20" t="s">
        <v>16</v>
      </c>
      <c r="P22" s="20" t="s">
        <v>17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" t="n">
        <v>203000</v>
      </c>
      <c r="AH22" s="4"/>
      <c r="AI22" s="1"/>
      <c r="AJ22" s="1"/>
      <c r="AK22" s="3"/>
    </row>
    <row r="23" customFormat="false" ht="12.8" hidden="false" customHeight="false" outlineLevel="0" collapsed="false">
      <c r="D23" s="19"/>
      <c r="E23" s="20"/>
      <c r="F23" s="20"/>
      <c r="G23" s="20"/>
      <c r="H23" s="20"/>
      <c r="I23" s="20"/>
      <c r="J23" s="20"/>
      <c r="K23" s="21"/>
      <c r="L23" s="20"/>
      <c r="M23" s="20"/>
      <c r="N23" s="20"/>
      <c r="O23" s="20" t="s">
        <v>16</v>
      </c>
      <c r="P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H23" s="4"/>
      <c r="AI23" s="1"/>
      <c r="AJ23" s="1"/>
      <c r="AK23" s="3"/>
    </row>
    <row r="24" customFormat="false" ht="12.8" hidden="false" customHeight="false" outlineLevel="0" collapsed="false"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 t="s">
        <v>16</v>
      </c>
      <c r="P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H24" s="4"/>
      <c r="AI24" s="1"/>
      <c r="AJ24" s="1"/>
      <c r="AK24" s="3"/>
    </row>
    <row r="25" customFormat="false" ht="12.8" hidden="false" customHeight="false" outlineLevel="0" collapsed="false">
      <c r="G25" s="1"/>
      <c r="K25" s="20"/>
      <c r="O25" s="1" t="s">
        <v>16</v>
      </c>
      <c r="P25" s="20"/>
      <c r="AH25" s="4"/>
      <c r="AI25" s="1"/>
      <c r="AJ25" s="1"/>
      <c r="AK25" s="3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G27" s="1"/>
    </row>
    <row r="28" customFormat="false" ht="12.8" hidden="false" customHeight="false" outlineLevel="0" collapsed="false">
      <c r="G28" s="1"/>
    </row>
    <row r="29" customFormat="false" ht="12.8" hidden="false" customHeight="false" outlineLevel="0" collapsed="false">
      <c r="G29" s="1"/>
    </row>
    <row r="30" customFormat="false" ht="12.8" hidden="false" customHeight="false" outlineLevel="0" collapsed="false">
      <c r="A30" s="7" t="s">
        <v>21</v>
      </c>
      <c r="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4" customFormat="false" ht="12.8" hidden="false" customHeight="false" outlineLevel="0" collapsed="false">
      <c r="G34" s="1"/>
    </row>
    <row r="35" customFormat="false" ht="12.8" hidden="false" customHeight="false" outlineLevel="0" collapsed="false">
      <c r="G35" s="1"/>
    </row>
    <row r="36" customFormat="false" ht="12.8" hidden="false" customHeight="false" outlineLevel="0" collapsed="false">
      <c r="G36" s="1"/>
    </row>
    <row r="40" customFormat="false" ht="12.8" hidden="false" customHeight="false" outlineLevel="0" collapsed="false">
      <c r="A40" s="7"/>
      <c r="B40" s="3"/>
      <c r="C40" s="4"/>
    </row>
    <row r="41" customFormat="false" ht="12.8" hidden="false" customHeight="false" outlineLevel="0" collapsed="false">
      <c r="B41" s="3"/>
      <c r="C41" s="4"/>
    </row>
    <row r="42" customFormat="false" ht="12.8" hidden="false" customHeight="false" outlineLevel="0" collapsed="false">
      <c r="B42" s="3"/>
      <c r="C42" s="4"/>
    </row>
    <row r="43" customFormat="false" ht="12.8" hidden="false" customHeight="false" outlineLevel="0" collapsed="false">
      <c r="B43" s="3"/>
      <c r="C43" s="4"/>
    </row>
    <row r="44" customFormat="false" ht="12.8" hidden="false" customHeight="false" outlineLevel="0" collapsed="false">
      <c r="B44" s="3"/>
      <c r="C44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3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G9" activeCellId="0" sqref="AG9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3</v>
      </c>
      <c r="C2" s="1" t="s">
        <v>2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SUM(AG5:AG13)</f>
        <v>1387000</v>
      </c>
    </row>
    <row r="5" customFormat="false" ht="12.8" hidden="false" customHeight="false" outlineLevel="0" collapsed="false">
      <c r="A5" s="12" t="s">
        <v>3</v>
      </c>
      <c r="B5" s="13"/>
      <c r="C5" s="14" t="s">
        <v>22</v>
      </c>
      <c r="D5" s="14"/>
      <c r="E5" s="14"/>
      <c r="F5" s="14" t="s">
        <v>22</v>
      </c>
      <c r="G5" s="14" t="s">
        <v>22</v>
      </c>
      <c r="H5" s="14"/>
      <c r="I5" s="14"/>
      <c r="J5" s="14" t="s">
        <v>22</v>
      </c>
      <c r="K5" s="14"/>
      <c r="L5" s="14"/>
      <c r="M5" s="14" t="s">
        <v>22</v>
      </c>
      <c r="N5" s="14"/>
      <c r="O5" s="14"/>
      <c r="P5" s="14"/>
      <c r="Q5" s="14" t="s">
        <v>22</v>
      </c>
      <c r="R5" s="14" t="s">
        <v>22</v>
      </c>
      <c r="S5" s="14"/>
      <c r="T5" s="14" t="s">
        <v>22</v>
      </c>
      <c r="U5" s="14"/>
      <c r="V5" s="14"/>
      <c r="W5" s="14"/>
      <c r="X5" s="14" t="s">
        <v>22</v>
      </c>
      <c r="Y5" s="14" t="s">
        <v>22</v>
      </c>
      <c r="Z5" s="14" t="s">
        <v>22</v>
      </c>
      <c r="AA5" s="14"/>
      <c r="AB5" s="14"/>
      <c r="AC5" s="14"/>
      <c r="AD5" s="14"/>
      <c r="AE5" s="14" t="s">
        <v>22</v>
      </c>
      <c r="AF5" s="14" t="s">
        <v>22</v>
      </c>
      <c r="AG5" s="15" t="n">
        <f aca="false">($AG$16/COUNTIF($B$5:$AF$13,"x"))*COUNTIF(B5:AF5,"x")</f>
        <v>474500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 t="s">
        <v>22</v>
      </c>
      <c r="G6" s="14"/>
      <c r="H6" s="14"/>
      <c r="I6" s="14"/>
      <c r="J6" s="14"/>
      <c r="K6" s="14"/>
      <c r="L6" s="14"/>
      <c r="M6" s="14" t="s">
        <v>22</v>
      </c>
      <c r="N6" s="14"/>
      <c r="O6" s="14"/>
      <c r="P6" s="14"/>
      <c r="Q6" s="14" t="s">
        <v>22</v>
      </c>
      <c r="R6" s="14"/>
      <c r="S6" s="14"/>
      <c r="T6" s="14" t="s">
        <v>22</v>
      </c>
      <c r="U6" s="14"/>
      <c r="V6" s="14"/>
      <c r="W6" s="14"/>
      <c r="X6" s="14" t="s">
        <v>22</v>
      </c>
      <c r="Y6" s="14" t="s">
        <v>22</v>
      </c>
      <c r="Z6" s="14" t="s">
        <v>22</v>
      </c>
      <c r="AA6" s="14"/>
      <c r="AB6" s="14"/>
      <c r="AC6" s="14"/>
      <c r="AD6" s="14"/>
      <c r="AE6" s="14"/>
      <c r="AF6" s="14" t="s">
        <v>22</v>
      </c>
      <c r="AG6" s="15" t="n">
        <f aca="false">($AG$16/COUNTIF($B$5:$AF$13,"x"))*COUNTIF(B6:AF6,"x")</f>
        <v>292000</v>
      </c>
    </row>
    <row r="7" customFormat="false" ht="12.8" hidden="false" customHeight="false" outlineLevel="0" collapsed="false">
      <c r="A7" s="12" t="s">
        <v>5</v>
      </c>
      <c r="B7" s="13"/>
      <c r="C7" s="14"/>
      <c r="D7" s="14"/>
      <c r="E7" s="14"/>
      <c r="F7" s="14" t="s">
        <v>22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 t="s">
        <v>22</v>
      </c>
      <c r="R7" s="14" t="s">
        <v>22</v>
      </c>
      <c r="S7" s="14"/>
      <c r="T7" s="14" t="s">
        <v>22</v>
      </c>
      <c r="U7" s="14"/>
      <c r="V7" s="14"/>
      <c r="W7" s="14"/>
      <c r="X7" s="14"/>
      <c r="Y7" s="14"/>
      <c r="Z7" s="14" t="s">
        <v>22</v>
      </c>
      <c r="AA7" s="14"/>
      <c r="AB7" s="14"/>
      <c r="AC7" s="14"/>
      <c r="AD7" s="14"/>
      <c r="AE7" s="14" t="s">
        <v>22</v>
      </c>
      <c r="AF7" s="14"/>
      <c r="AG7" s="15" t="n">
        <f aca="false">($AG$16/COUNTIF($B$5:$AF$13,"x"))*COUNTIF(B7:AF7,"x")</f>
        <v>219000</v>
      </c>
    </row>
    <row r="8" customFormat="false" ht="12.8" hidden="false" customHeight="false" outlineLevel="0" collapsed="false">
      <c r="A8" s="1" t="s">
        <v>8</v>
      </c>
      <c r="B8" s="13"/>
      <c r="C8" s="14" t="s">
        <v>22</v>
      </c>
      <c r="D8" s="14"/>
      <c r="E8" s="14"/>
      <c r="F8" s="14" t="s">
        <v>22</v>
      </c>
      <c r="G8" s="14" t="s">
        <v>22</v>
      </c>
      <c r="H8" s="14"/>
      <c r="I8" s="14"/>
      <c r="J8" s="14" t="s">
        <v>22</v>
      </c>
      <c r="K8" s="14"/>
      <c r="L8" s="14"/>
      <c r="M8" s="14"/>
      <c r="N8" s="14"/>
      <c r="O8" s="14"/>
      <c r="P8" s="14"/>
      <c r="Q8" s="14"/>
      <c r="R8" s="14" t="s">
        <v>22</v>
      </c>
      <c r="S8" s="14"/>
      <c r="T8" s="14"/>
      <c r="U8" s="14"/>
      <c r="V8" s="14"/>
      <c r="W8" s="14"/>
      <c r="X8" s="14"/>
      <c r="Y8" s="14"/>
      <c r="Z8" s="14" t="s">
        <v>22</v>
      </c>
      <c r="AA8" s="14"/>
      <c r="AB8" s="14"/>
      <c r="AC8" s="14"/>
      <c r="AD8" s="14"/>
      <c r="AE8" s="14" t="s">
        <v>22</v>
      </c>
      <c r="AF8" s="14"/>
      <c r="AG8" s="15" t="n">
        <f aca="false">($AG$16/COUNTIF($B$5:$AF$13,"x"))*COUNTIF(B8:AF8,"x")</f>
        <v>255500</v>
      </c>
    </row>
    <row r="9" customFormat="false" ht="12.8" hidden="false" customHeight="false" outlineLevel="0" collapsed="false">
      <c r="A9" s="1" t="s">
        <v>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 t="s">
        <v>22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6" t="n">
        <f aca="false">($AG$16/COUNTIF($B$5:$AF$13,"x"))*COUNTIF(B9:AF9,"x")</f>
        <v>36500</v>
      </c>
    </row>
    <row r="10" customFormat="false" ht="12.8" hidden="false" customHeight="false" outlineLevel="0" collapsed="false">
      <c r="A10" s="1" t="s">
        <v>9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 t="s">
        <v>22</v>
      </c>
      <c r="AF10" s="14"/>
      <c r="AG10" s="16" t="n">
        <f aca="false">($AG$16/COUNTIF($B$5:$AF$13,"x"))*COUNTIF(B10:AF10,"x")</f>
        <v>36500</v>
      </c>
    </row>
    <row r="11" customFormat="false" ht="12.8" hidden="false" customHeight="false" outlineLevel="0" collapsed="false">
      <c r="A11" s="1" t="s">
        <v>10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 t="s">
        <v>22</v>
      </c>
      <c r="AF11" s="14"/>
      <c r="AG11" s="16" t="n">
        <f aca="false">($AG$16/COUNTIF($B$5:$AF$13,"x"))*COUNTIF(B11:AF11,"x")</f>
        <v>36500</v>
      </c>
    </row>
    <row r="12" customFormat="false" ht="12.8" hidden="false" customHeight="false" outlineLevel="0" collapsed="false">
      <c r="A12" s="1" t="s">
        <v>11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 t="s">
        <v>22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6" t="n">
        <f aca="false">($AG$16/COUNTIF($B$5:$AF$13,"x"))*COUNTIF(B12:AF12,"x")</f>
        <v>36500</v>
      </c>
    </row>
    <row r="13" customFormat="false" ht="12.8" hidden="false" customHeight="false" outlineLevel="0" collapsed="false">
      <c r="A13" s="1" t="s">
        <v>12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6" t="n">
        <f aca="false">($AG$16/COUNTIF($B$5:$AF$13,"x"))*COUNTIF(B13:AF13,"x")</f>
        <v>0</v>
      </c>
    </row>
    <row r="14" customFormat="false" ht="12.8" hidden="false" customHeight="false" outlineLevel="0" collapsed="false">
      <c r="G14" s="1"/>
    </row>
    <row r="15" customFormat="false" ht="12.8" hidden="false" customHeight="false" outlineLevel="0" collapsed="false">
      <c r="A15" s="7"/>
      <c r="G15" s="1"/>
      <c r="AG15" s="17" t="n">
        <f aca="false">($AG$16/COUNTIF($B$5:$AF$13,"x"))</f>
        <v>36500</v>
      </c>
    </row>
    <row r="16" customFormat="false" ht="12.8" hidden="false" customHeight="false" outlineLevel="0" collapsed="false">
      <c r="A16" s="7" t="s">
        <v>13</v>
      </c>
      <c r="G16" s="1"/>
      <c r="AG16" s="18" t="n">
        <f aca="false">SUM(AG17:AG1048576)</f>
        <v>1387000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29</v>
      </c>
      <c r="D17" s="19"/>
      <c r="E17" s="20"/>
      <c r="F17" s="20"/>
      <c r="G17" s="20"/>
      <c r="H17" s="20"/>
      <c r="J17" s="20"/>
      <c r="K17" s="21" t="s">
        <v>30</v>
      </c>
      <c r="L17" s="20"/>
      <c r="M17" s="19"/>
      <c r="N17" s="20"/>
      <c r="O17" s="20" t="s">
        <v>16</v>
      </c>
      <c r="P17" s="20" t="s">
        <v>17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150000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31</v>
      </c>
      <c r="D18" s="19"/>
      <c r="E18" s="20"/>
      <c r="F18" s="20"/>
      <c r="G18" s="20"/>
      <c r="H18" s="20"/>
      <c r="I18" s="20"/>
      <c r="J18" s="20"/>
      <c r="K18" s="21" t="s">
        <v>32</v>
      </c>
      <c r="L18" s="20"/>
      <c r="M18" s="20"/>
      <c r="N18" s="20"/>
      <c r="O18" s="20" t="s">
        <v>16</v>
      </c>
      <c r="P18" s="20" t="s">
        <v>33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145000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31</v>
      </c>
      <c r="D19" s="19"/>
      <c r="E19" s="20"/>
      <c r="F19" s="20"/>
      <c r="G19" s="20"/>
      <c r="H19" s="20"/>
      <c r="I19" s="20"/>
      <c r="J19" s="20"/>
      <c r="K19" s="21" t="s">
        <v>34</v>
      </c>
      <c r="L19" s="20"/>
      <c r="M19" s="20"/>
      <c r="N19" s="20"/>
      <c r="O19" s="20" t="s">
        <v>16</v>
      </c>
      <c r="P19" s="20" t="s">
        <v>33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45000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31</v>
      </c>
      <c r="D20" s="19"/>
      <c r="E20" s="20"/>
      <c r="F20" s="20"/>
      <c r="G20" s="20"/>
      <c r="H20" s="20"/>
      <c r="I20" s="20"/>
      <c r="J20" s="20"/>
      <c r="K20" s="21" t="s">
        <v>35</v>
      </c>
      <c r="L20" s="20"/>
      <c r="M20" s="20"/>
      <c r="N20" s="20"/>
      <c r="O20" s="20" t="s">
        <v>16</v>
      </c>
      <c r="P20" s="20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432000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31</v>
      </c>
      <c r="D21" s="19"/>
      <c r="E21" s="20"/>
      <c r="F21" s="20"/>
      <c r="G21" s="20"/>
      <c r="H21" s="20"/>
      <c r="I21" s="20"/>
      <c r="J21" s="20"/>
      <c r="K21" s="21" t="s">
        <v>36</v>
      </c>
      <c r="L21" s="20"/>
      <c r="M21" s="20"/>
      <c r="N21" s="20"/>
      <c r="O21" s="20" t="s">
        <v>16</v>
      </c>
      <c r="P21" s="20" t="s">
        <v>17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v>425000</v>
      </c>
      <c r="AH21" s="4"/>
      <c r="AI21" s="1"/>
      <c r="AJ21" s="1"/>
      <c r="AK21" s="3"/>
    </row>
    <row r="22" customFormat="false" ht="12.8" hidden="false" customHeight="false" outlineLevel="0" collapsed="false">
      <c r="A22" s="1" t="s">
        <v>23</v>
      </c>
      <c r="D22" s="19"/>
      <c r="E22" s="20"/>
      <c r="F22" s="20"/>
      <c r="G22" s="20"/>
      <c r="H22" s="20"/>
      <c r="I22" s="20"/>
      <c r="J22" s="20"/>
      <c r="K22" s="21" t="s">
        <v>37</v>
      </c>
      <c r="L22" s="20"/>
      <c r="M22" s="20"/>
      <c r="N22" s="20"/>
      <c r="O22" s="20" t="s">
        <v>16</v>
      </c>
      <c r="P22" s="20" t="s">
        <v>17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" t="n">
        <v>190000</v>
      </c>
      <c r="AH22" s="4"/>
      <c r="AI22" s="1"/>
      <c r="AJ22" s="1"/>
      <c r="AK22" s="3"/>
    </row>
    <row r="23" customFormat="false" ht="12.8" hidden="false" customHeight="false" outlineLevel="0" collapsed="false"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 t="s">
        <v>16</v>
      </c>
      <c r="P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H23" s="4"/>
      <c r="AI23" s="1"/>
      <c r="AJ23" s="1"/>
      <c r="AK23" s="3"/>
    </row>
    <row r="24" customFormat="false" ht="12.8" hidden="false" customHeight="false" outlineLevel="0" collapsed="false">
      <c r="G24" s="1"/>
      <c r="K24" s="20"/>
      <c r="O24" s="1" t="s">
        <v>16</v>
      </c>
      <c r="AH24" s="4"/>
      <c r="AI24" s="1"/>
      <c r="AJ24" s="1"/>
      <c r="AK24" s="3"/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G27" s="1"/>
    </row>
    <row r="28" customFormat="false" ht="12.8" hidden="false" customHeight="false" outlineLevel="0" collapsed="false">
      <c r="G28" s="1"/>
    </row>
    <row r="29" customFormat="false" ht="12.8" hidden="false" customHeight="false" outlineLevel="0" collapsed="false">
      <c r="A29" s="7" t="s">
        <v>21</v>
      </c>
      <c r="G29" s="1"/>
    </row>
    <row r="30" customFormat="false" ht="12.8" hidden="false" customHeight="false" outlineLevel="0" collapsed="false">
      <c r="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4" customFormat="false" ht="12.8" hidden="false" customHeight="false" outlineLevel="0" collapsed="false">
      <c r="G34" s="1"/>
    </row>
    <row r="35" customFormat="false" ht="12.8" hidden="false" customHeight="false" outlineLevel="0" collapsed="false">
      <c r="G35" s="1"/>
    </row>
    <row r="39" customFormat="false" ht="12.8" hidden="false" customHeight="false" outlineLevel="0" collapsed="false">
      <c r="A39" s="7"/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  <row r="42" customFormat="false" ht="12.8" hidden="false" customHeight="false" outlineLevel="0" collapsed="false">
      <c r="B42" s="3"/>
      <c r="C42" s="4"/>
    </row>
    <row r="43" customFormat="false" ht="12.8" hidden="false" customHeight="false" outlineLevel="0" collapsed="false">
      <c r="B43" s="3"/>
      <c r="C43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G9" activeCellId="0" sqref="AG9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2</v>
      </c>
      <c r="C2" s="1" t="s">
        <v>2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817000</v>
      </c>
    </row>
    <row r="5" customFormat="false" ht="12.8" hidden="false" customHeight="false" outlineLevel="0" collapsed="false">
      <c r="A5" s="12" t="s">
        <v>3</v>
      </c>
      <c r="B5" s="13"/>
      <c r="C5" s="14" t="s">
        <v>22</v>
      </c>
      <c r="D5" s="14" t="s">
        <v>22</v>
      </c>
      <c r="E5" s="14" t="s">
        <v>22</v>
      </c>
      <c r="F5" s="14"/>
      <c r="G5" s="14" t="s">
        <v>22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" t="n">
        <f aca="false">($AG$14/COUNTIF($B$5:$AF$11,"x"))*COUNTIF(B5:AF5,"x")</f>
        <v>181555.555555556</v>
      </c>
    </row>
    <row r="6" customFormat="false" ht="12.8" hidden="false" customHeight="false" outlineLevel="0" collapsed="false">
      <c r="A6" s="12" t="s">
        <v>4</v>
      </c>
      <c r="B6" s="13"/>
      <c r="C6" s="14" t="s">
        <v>22</v>
      </c>
      <c r="D6" s="14" t="s">
        <v>22</v>
      </c>
      <c r="E6" s="14" t="s">
        <v>22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 t="n">
        <f aca="false">($AG$14/COUNTIF($B$5:$AF$11,"x"))*COUNTIF(B6:AF6,"x")</f>
        <v>136166.666666667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 t="s">
        <v>22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 t="n">
        <f aca="false">($AG$14/COUNTIF($B$5:$AF$11,"x"))*COUNTIF(B7:AF7,"x")</f>
        <v>45388.8888888889</v>
      </c>
    </row>
    <row r="8" customFormat="false" ht="12.8" hidden="false" customHeight="false" outlineLevel="0" collapsed="false">
      <c r="A8" s="1" t="s">
        <v>8</v>
      </c>
      <c r="B8" s="13"/>
      <c r="C8" s="14" t="s">
        <v>22</v>
      </c>
      <c r="D8" s="14"/>
      <c r="E8" s="14"/>
      <c r="F8" s="14"/>
      <c r="G8" s="14" t="s">
        <v>22</v>
      </c>
      <c r="H8" s="14"/>
      <c r="I8" s="14"/>
      <c r="J8" s="14" t="s">
        <v>22</v>
      </c>
      <c r="K8" s="14"/>
      <c r="L8" s="14"/>
      <c r="M8" s="14"/>
      <c r="N8" s="14" t="s">
        <v>22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5" t="n">
        <f aca="false">($AG$14/COUNTIF($B$5:$AF$11,"x"))*COUNTIF(B8:AF8,"x")</f>
        <v>181555.555555556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 t="s">
        <v>22</v>
      </c>
      <c r="F9" s="14"/>
      <c r="G9" s="14"/>
      <c r="H9" s="14"/>
      <c r="I9" s="14"/>
      <c r="J9" s="14"/>
      <c r="K9" s="14"/>
      <c r="L9" s="14"/>
      <c r="M9" s="14"/>
      <c r="N9" s="14" t="s">
        <v>22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6" t="n">
        <f aca="false">($AG$14/COUNTIF($B$5:$AF$11,"x"))*COUNTIF(B9:AF9,"x")</f>
        <v>90777.7777777778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 t="s">
        <v>22</v>
      </c>
      <c r="F10" s="14"/>
      <c r="G10" s="14"/>
      <c r="H10" s="14"/>
      <c r="I10" s="14"/>
      <c r="J10" s="14"/>
      <c r="K10" s="14"/>
      <c r="L10" s="14"/>
      <c r="M10" s="14"/>
      <c r="N10" s="14" t="s">
        <v>22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6" t="n">
        <f aca="false">($AG$14/COUNTIF($B$5:$AF$11,"x"))*COUNTIF(B10:AF10,"x")</f>
        <v>90777.7777777778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 t="s">
        <v>22</v>
      </c>
      <c r="E11" s="14"/>
      <c r="F11" s="14"/>
      <c r="G11" s="14"/>
      <c r="H11" s="14"/>
      <c r="I11" s="14"/>
      <c r="J11" s="14"/>
      <c r="K11" s="14"/>
      <c r="L11" s="14"/>
      <c r="M11" s="14"/>
      <c r="N11" s="14" t="s">
        <v>22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6" t="n">
        <f aca="false">($AG$14/COUNTIF($B$5:$AF$11,"x"))*COUNTIF(B11:AF11,"x")</f>
        <v>90777.7777777778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45388.8888888889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817000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29</v>
      </c>
      <c r="D15" s="19"/>
      <c r="E15" s="20"/>
      <c r="F15" s="20"/>
      <c r="G15" s="20"/>
      <c r="H15" s="20"/>
      <c r="J15" s="20"/>
      <c r="K15" s="21" t="s">
        <v>38</v>
      </c>
      <c r="L15" s="20"/>
      <c r="M15" s="19"/>
      <c r="N15" s="20"/>
      <c r="O15" s="20" t="s">
        <v>16</v>
      </c>
      <c r="P15" s="20" t="s">
        <v>17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70000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31</v>
      </c>
      <c r="D16" s="19"/>
      <c r="E16" s="20"/>
      <c r="F16" s="20"/>
      <c r="G16" s="20"/>
      <c r="H16" s="20"/>
      <c r="I16" s="20"/>
      <c r="J16" s="20"/>
      <c r="K16" s="21" t="s">
        <v>38</v>
      </c>
      <c r="L16" s="20"/>
      <c r="M16" s="20"/>
      <c r="N16" s="20"/>
      <c r="O16" s="20" t="s">
        <v>16</v>
      </c>
      <c r="P16" s="20" t="s">
        <v>17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347000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31</v>
      </c>
      <c r="D17" s="19"/>
      <c r="E17" s="20"/>
      <c r="F17" s="20"/>
      <c r="G17" s="20"/>
      <c r="H17" s="20"/>
      <c r="I17" s="20"/>
      <c r="J17" s="20"/>
      <c r="K17" s="21" t="s">
        <v>39</v>
      </c>
      <c r="L17" s="20"/>
      <c r="M17" s="20"/>
      <c r="N17" s="20"/>
      <c r="O17" s="20" t="s">
        <v>16</v>
      </c>
      <c r="P17" s="20" t="s">
        <v>17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265000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40</v>
      </c>
      <c r="D18" s="19"/>
      <c r="E18" s="20"/>
      <c r="F18" s="20"/>
      <c r="G18" s="20"/>
      <c r="H18" s="20"/>
      <c r="I18" s="20"/>
      <c r="J18" s="20"/>
      <c r="K18" s="21" t="s">
        <v>39</v>
      </c>
      <c r="L18" s="20"/>
      <c r="M18" s="20"/>
      <c r="N18" s="20"/>
      <c r="O18" s="20" t="s">
        <v>16</v>
      </c>
      <c r="P18" s="20" t="s">
        <v>17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220000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41</v>
      </c>
      <c r="D19" s="19"/>
      <c r="E19" s="20"/>
      <c r="F19" s="20"/>
      <c r="G19" s="20"/>
      <c r="H19" s="20"/>
      <c r="I19" s="20"/>
      <c r="J19" s="20"/>
      <c r="K19" s="21" t="s">
        <v>39</v>
      </c>
      <c r="L19" s="20"/>
      <c r="M19" s="20"/>
      <c r="N19" s="20"/>
      <c r="O19" s="20" t="s">
        <v>16</v>
      </c>
      <c r="P19" s="20" t="s">
        <v>17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65000</v>
      </c>
      <c r="AH19" s="4"/>
      <c r="AI19" s="1"/>
      <c r="AJ19" s="1"/>
      <c r="AK19" s="3"/>
    </row>
    <row r="20" customFormat="false" ht="12.8" hidden="false" customHeight="false" outlineLevel="0" collapsed="false"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 t="s">
        <v>16</v>
      </c>
      <c r="P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H20" s="4"/>
      <c r="AI20" s="1"/>
      <c r="AJ20" s="1"/>
      <c r="AK20" s="3"/>
    </row>
    <row r="21" customFormat="false" ht="12.8" hidden="false" customHeight="false" outlineLevel="0" collapsed="false"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 t="s">
        <v>16</v>
      </c>
      <c r="P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H21" s="4"/>
      <c r="AI21" s="1"/>
      <c r="AJ21" s="1"/>
      <c r="AK21" s="3"/>
    </row>
    <row r="22" customFormat="false" ht="12.8" hidden="false" customHeight="false" outlineLevel="0" collapsed="false">
      <c r="G22" s="1"/>
      <c r="K22" s="20"/>
      <c r="O22" s="1" t="s">
        <v>16</v>
      </c>
      <c r="AH22" s="4"/>
      <c r="AI22" s="1"/>
      <c r="AJ22" s="1"/>
      <c r="AK22" s="3"/>
    </row>
    <row r="23" customFormat="false" ht="12.8" hidden="false" customHeight="false" outlineLevel="0" collapsed="false">
      <c r="G23" s="1"/>
    </row>
    <row r="24" customFormat="false" ht="12.8" hidden="false" customHeight="false" outlineLevel="0" collapsed="false">
      <c r="G24" s="1"/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A28" s="1" t="s">
        <v>42</v>
      </c>
      <c r="G28" s="1"/>
      <c r="AG28" s="3" t="n">
        <v>-150000</v>
      </c>
    </row>
    <row r="29" customFormat="false" ht="12.8" hidden="false" customHeight="false" outlineLevel="0" collapsed="false">
      <c r="G29" s="1"/>
    </row>
    <row r="30" customFormat="false" ht="12.8" hidden="false" customHeight="false" outlineLevel="0" collapsed="false">
      <c r="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G17" activeCellId="0" sqref="AG17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1</v>
      </c>
      <c r="C2" s="1" t="s">
        <v>2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1027000</v>
      </c>
    </row>
    <row r="5" customFormat="false" ht="12.8" hidden="false" customHeight="false" outlineLevel="0" collapsed="false">
      <c r="A5" s="12" t="s">
        <v>3</v>
      </c>
      <c r="B5" s="13"/>
      <c r="C5" s="14"/>
      <c r="D5" s="14"/>
      <c r="E5" s="14"/>
      <c r="F5" s="14"/>
      <c r="G5" s="14" t="s">
        <v>22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" t="n">
        <f aca="false">($AG$14/COUNTIF($B$5:$AF$11,"x"))*COUNTIF(B5:AF5,"x")</f>
        <v>513500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 t="n">
        <f aca="false">($AG$14/COUNTIF($B$5:$AF$11,"x"))*COUNTIF(B6:AF6,"x")</f>
        <v>0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 t="n">
        <f aca="false">($AG$14/COUNTIF($B$5:$AF$11,"x"))*COUNTIF(B7:AF7,"x")</f>
        <v>0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/>
      <c r="F8" s="14"/>
      <c r="G8" s="14" t="s">
        <v>22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5" t="n">
        <f aca="false">($AG$14/COUNTIF($B$5:$AF$11,"x"))*COUNTIF(B8:AF8,"x")</f>
        <v>513500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513500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1027000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43</v>
      </c>
      <c r="D15" s="19"/>
      <c r="E15" s="20"/>
      <c r="F15" s="20"/>
      <c r="G15" s="20"/>
      <c r="H15" s="20"/>
      <c r="J15" s="20"/>
      <c r="K15" s="21" t="s">
        <v>44</v>
      </c>
      <c r="L15" s="20"/>
      <c r="M15" s="19"/>
      <c r="N15" s="20"/>
      <c r="O15" s="20" t="s">
        <v>16</v>
      </c>
      <c r="P15" s="20" t="s">
        <v>33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180000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45</v>
      </c>
      <c r="D16" s="19"/>
      <c r="E16" s="20"/>
      <c r="F16" s="20"/>
      <c r="G16" s="20"/>
      <c r="H16" s="20"/>
      <c r="I16" s="20"/>
      <c r="J16" s="20"/>
      <c r="K16" s="21" t="s">
        <v>46</v>
      </c>
      <c r="L16" s="20"/>
      <c r="M16" s="20"/>
      <c r="N16" s="20"/>
      <c r="O16" s="20" t="s">
        <v>16</v>
      </c>
      <c r="P16" s="20" t="s">
        <v>17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420000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23</v>
      </c>
      <c r="D17" s="19"/>
      <c r="E17" s="20"/>
      <c r="F17" s="20"/>
      <c r="G17" s="20"/>
      <c r="H17" s="20"/>
      <c r="I17" s="20"/>
      <c r="J17" s="20"/>
      <c r="K17" s="21"/>
      <c r="L17" s="20"/>
      <c r="M17" s="20"/>
      <c r="N17" s="20"/>
      <c r="O17" s="20" t="s">
        <v>16</v>
      </c>
      <c r="P17" s="20" t="s">
        <v>17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190000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31</v>
      </c>
      <c r="D18" s="19"/>
      <c r="E18" s="20"/>
      <c r="F18" s="20"/>
      <c r="G18" s="20"/>
      <c r="H18" s="20"/>
      <c r="I18" s="20"/>
      <c r="J18" s="20"/>
      <c r="K18" s="21" t="s">
        <v>47</v>
      </c>
      <c r="L18" s="20"/>
      <c r="M18" s="20"/>
      <c r="N18" s="20"/>
      <c r="O18" s="20" t="s">
        <v>16</v>
      </c>
      <c r="P18" s="20" t="s">
        <v>17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387000</v>
      </c>
      <c r="AH18" s="4"/>
      <c r="AI18" s="1"/>
      <c r="AJ18" s="1"/>
      <c r="AK18" s="3"/>
    </row>
    <row r="19" customFormat="false" ht="12.8" hidden="false" customHeight="false" outlineLevel="0" collapsed="false">
      <c r="D19" s="19"/>
      <c r="E19" s="20"/>
      <c r="F19" s="20"/>
      <c r="G19" s="20"/>
      <c r="H19" s="20"/>
      <c r="I19" s="20"/>
      <c r="J19" s="20"/>
      <c r="K19" s="21"/>
      <c r="L19" s="20"/>
      <c r="M19" s="20"/>
      <c r="N19" s="20"/>
      <c r="O19" s="20" t="s">
        <v>16</v>
      </c>
      <c r="P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H19" s="4"/>
      <c r="AI19" s="1"/>
      <c r="AJ19" s="1"/>
      <c r="AK19" s="3"/>
    </row>
    <row r="20" customFormat="false" ht="12.8" hidden="false" customHeight="false" outlineLevel="0" collapsed="false"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 t="s">
        <v>16</v>
      </c>
      <c r="P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H20" s="4"/>
      <c r="AI20" s="1"/>
      <c r="AJ20" s="1"/>
      <c r="AK20" s="3"/>
    </row>
    <row r="21" customFormat="false" ht="12.8" hidden="false" customHeight="false" outlineLevel="0" collapsed="false"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 t="s">
        <v>16</v>
      </c>
      <c r="P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H21" s="4"/>
      <c r="AI21" s="1"/>
      <c r="AJ21" s="1"/>
      <c r="AK21" s="3"/>
    </row>
    <row r="22" customFormat="false" ht="12.8" hidden="false" customHeight="false" outlineLevel="0" collapsed="false">
      <c r="G22" s="1"/>
      <c r="K22" s="20"/>
      <c r="O22" s="1" t="s">
        <v>16</v>
      </c>
      <c r="AH22" s="4"/>
      <c r="AI22" s="1"/>
      <c r="AJ22" s="1"/>
      <c r="AK22" s="3"/>
    </row>
    <row r="23" customFormat="false" ht="12.8" hidden="false" customHeight="false" outlineLevel="0" collapsed="false">
      <c r="G23" s="1"/>
    </row>
    <row r="24" customFormat="false" ht="12.8" hidden="false" customHeight="false" outlineLevel="0" collapsed="false">
      <c r="G24" s="1"/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A28" s="1" t="s">
        <v>42</v>
      </c>
      <c r="G28" s="1"/>
      <c r="AG28" s="3" t="n">
        <v>-150000</v>
      </c>
    </row>
    <row r="29" customFormat="false" ht="12.8" hidden="false" customHeight="false" outlineLevel="0" collapsed="false">
      <c r="G29" s="1"/>
    </row>
    <row r="30" customFormat="false" ht="12.8" hidden="false" customHeight="false" outlineLevel="0" collapsed="false">
      <c r="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E9" activeCellId="0" sqref="AE9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12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795000</v>
      </c>
    </row>
    <row r="5" customFormat="false" ht="12.8" hidden="false" customHeight="false" outlineLevel="0" collapsed="false">
      <c r="A5" s="12" t="s">
        <v>3</v>
      </c>
      <c r="B5" s="13" t="s">
        <v>22</v>
      </c>
      <c r="C5" s="14"/>
      <c r="D5" s="14"/>
      <c r="E5" s="14"/>
      <c r="F5" s="14"/>
      <c r="G5" s="14"/>
      <c r="H5" s="14"/>
      <c r="I5" s="14"/>
      <c r="J5" s="14" t="s">
        <v>22</v>
      </c>
      <c r="K5" s="14"/>
      <c r="L5" s="14" t="s">
        <v>22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 t="s">
        <v>22</v>
      </c>
      <c r="X5" s="14"/>
      <c r="Y5" s="14" t="s">
        <v>22</v>
      </c>
      <c r="Z5" s="14" t="s">
        <v>22</v>
      </c>
      <c r="AA5" s="14" t="s">
        <v>22</v>
      </c>
      <c r="AB5" s="14"/>
      <c r="AC5" s="14"/>
      <c r="AD5" s="14" t="s">
        <v>22</v>
      </c>
      <c r="AE5" s="14"/>
      <c r="AF5" s="14"/>
      <c r="AG5" s="15" t="n">
        <f aca="false">($AG$14/COUNTIF($B$5:$AF$11,"x"))*COUNTIF(B5:AF5,"x")</f>
        <v>289090.909090909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 t="s">
        <v>22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 t="s">
        <v>22</v>
      </c>
      <c r="Z6" s="14"/>
      <c r="AA6" s="14"/>
      <c r="AB6" s="14"/>
      <c r="AC6" s="14"/>
      <c r="AD6" s="14"/>
      <c r="AE6" s="14"/>
      <c r="AF6" s="14"/>
      <c r="AG6" s="15" t="n">
        <f aca="false">($AG$14/COUNTIF($B$5:$AF$11,"x"))*COUNTIF(B6:AF6,"x")</f>
        <v>72272.7272727273</v>
      </c>
    </row>
    <row r="7" customFormat="false" ht="12.8" hidden="false" customHeight="false" outlineLevel="0" collapsed="false">
      <c r="A7" s="12" t="s">
        <v>12</v>
      </c>
      <c r="B7" s="13" t="s">
        <v>22</v>
      </c>
      <c r="C7" s="14"/>
      <c r="D7" s="14"/>
      <c r="E7" s="14"/>
      <c r="F7" s="14"/>
      <c r="G7" s="14"/>
      <c r="H7" s="14"/>
      <c r="I7" s="14"/>
      <c r="J7" s="14" t="s">
        <v>22</v>
      </c>
      <c r="K7" s="14"/>
      <c r="L7" s="14" t="s">
        <v>22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 t="s">
        <v>22</v>
      </c>
      <c r="X7" s="14"/>
      <c r="Y7" s="14" t="s">
        <v>22</v>
      </c>
      <c r="Z7" s="14"/>
      <c r="AA7" s="14"/>
      <c r="AB7" s="14"/>
      <c r="AC7" s="14"/>
      <c r="AD7" s="14"/>
      <c r="AE7" s="14"/>
      <c r="AF7" s="14"/>
      <c r="AG7" s="15" t="n">
        <f aca="false">($AG$14/COUNTIF($B$5:$AF$11,"x"))*COUNTIF(B7:AF7,"x")</f>
        <v>180681.818181818</v>
      </c>
    </row>
    <row r="8" customFormat="false" ht="12.8" hidden="false" customHeight="false" outlineLevel="0" collapsed="false">
      <c r="A8" s="1" t="s">
        <v>8</v>
      </c>
      <c r="B8" s="13" t="s">
        <v>22</v>
      </c>
      <c r="C8" s="14"/>
      <c r="D8" s="14" t="s">
        <v>22</v>
      </c>
      <c r="E8" s="14"/>
      <c r="F8" s="14"/>
      <c r="G8" s="14" t="s">
        <v>22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 t="s">
        <v>22</v>
      </c>
      <c r="X8" s="14"/>
      <c r="Y8" s="14"/>
      <c r="Z8" s="14"/>
      <c r="AA8" s="14" t="s">
        <v>22</v>
      </c>
      <c r="AB8" s="14"/>
      <c r="AC8" s="14"/>
      <c r="AD8" s="14" t="s">
        <v>22</v>
      </c>
      <c r="AE8" s="14" t="s">
        <v>22</v>
      </c>
      <c r="AF8" s="14"/>
      <c r="AG8" s="15" t="n">
        <f aca="false">($AG$14/COUNTIF($B$5:$AF$11,"x"))*COUNTIF(B8:AF8,"x")</f>
        <v>252954.545454545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36136.3636363636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795000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49</v>
      </c>
      <c r="D15" s="19"/>
      <c r="E15" s="20"/>
      <c r="F15" s="20"/>
      <c r="G15" s="20"/>
      <c r="H15" s="20"/>
      <c r="J15" s="20"/>
      <c r="K15" s="21" t="s">
        <v>50</v>
      </c>
      <c r="L15" s="20"/>
      <c r="M15" s="19"/>
      <c r="N15" s="20"/>
      <c r="O15" s="20" t="s">
        <v>16</v>
      </c>
      <c r="P15" s="20" t="s">
        <v>17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180000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23</v>
      </c>
      <c r="D16" s="19"/>
      <c r="E16" s="20"/>
      <c r="F16" s="20"/>
      <c r="G16" s="20"/>
      <c r="H16" s="20"/>
      <c r="I16" s="20"/>
      <c r="J16" s="20"/>
      <c r="K16" s="21" t="s">
        <v>50</v>
      </c>
      <c r="L16" s="20"/>
      <c r="M16" s="20"/>
      <c r="N16" s="20"/>
      <c r="O16" s="20" t="s">
        <v>16</v>
      </c>
      <c r="P16" s="20" t="s">
        <v>33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165000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23</v>
      </c>
      <c r="D17" s="19"/>
      <c r="E17" s="20"/>
      <c r="F17" s="20"/>
      <c r="G17" s="20"/>
      <c r="H17" s="20"/>
      <c r="I17" s="20"/>
      <c r="J17" s="20"/>
      <c r="K17" s="21"/>
      <c r="L17" s="20"/>
      <c r="M17" s="20"/>
      <c r="N17" s="20"/>
      <c r="O17" s="20" t="s">
        <v>16</v>
      </c>
      <c r="P17" s="20" t="s">
        <v>51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70000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23</v>
      </c>
      <c r="D18" s="19"/>
      <c r="E18" s="20"/>
      <c r="F18" s="20"/>
      <c r="G18" s="20"/>
      <c r="H18" s="20"/>
      <c r="I18" s="20"/>
      <c r="J18" s="20"/>
      <c r="K18" s="21" t="s">
        <v>52</v>
      </c>
      <c r="L18" s="20"/>
      <c r="M18" s="20"/>
      <c r="N18" s="20"/>
      <c r="O18" s="20" t="s">
        <v>16</v>
      </c>
      <c r="P18" s="20" t="s">
        <v>33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100000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23</v>
      </c>
      <c r="D19" s="19"/>
      <c r="E19" s="20"/>
      <c r="F19" s="20"/>
      <c r="G19" s="20"/>
      <c r="H19" s="20"/>
      <c r="I19" s="20"/>
      <c r="J19" s="20"/>
      <c r="K19" s="21" t="s">
        <v>53</v>
      </c>
      <c r="L19" s="20"/>
      <c r="M19" s="20"/>
      <c r="N19" s="20"/>
      <c r="O19" s="20" t="s">
        <v>16</v>
      </c>
      <c r="P19" s="20" t="s">
        <v>17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140000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54</v>
      </c>
      <c r="D20" s="19"/>
      <c r="E20" s="20"/>
      <c r="F20" s="20"/>
      <c r="G20" s="20"/>
      <c r="H20" s="20"/>
      <c r="I20" s="20"/>
      <c r="J20" s="20"/>
      <c r="K20" s="20" t="s">
        <v>55</v>
      </c>
      <c r="L20" s="20"/>
      <c r="M20" s="20"/>
      <c r="N20" s="20"/>
      <c r="O20" s="20" t="s">
        <v>16</v>
      </c>
      <c r="P20" s="20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140000</v>
      </c>
      <c r="AH20" s="4"/>
      <c r="AI20" s="1"/>
      <c r="AJ20" s="1"/>
      <c r="AK20" s="3"/>
    </row>
    <row r="21" customFormat="false" ht="12.8" hidden="false" customHeight="false" outlineLevel="0" collapsed="false"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 t="s">
        <v>16</v>
      </c>
      <c r="P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H21" s="4"/>
      <c r="AI21" s="1"/>
      <c r="AJ21" s="1"/>
      <c r="AK21" s="3"/>
    </row>
    <row r="22" customFormat="false" ht="12.8" hidden="false" customHeight="false" outlineLevel="0" collapsed="false">
      <c r="G22" s="1"/>
      <c r="K22" s="20"/>
      <c r="O22" s="1" t="s">
        <v>16</v>
      </c>
      <c r="AH22" s="4"/>
      <c r="AI22" s="1"/>
      <c r="AJ22" s="1"/>
      <c r="AK22" s="3"/>
    </row>
    <row r="23" customFormat="false" ht="12.8" hidden="false" customHeight="false" outlineLevel="0" collapsed="false">
      <c r="G23" s="1"/>
    </row>
    <row r="24" customFormat="false" ht="12.8" hidden="false" customHeight="false" outlineLevel="0" collapsed="false">
      <c r="G24" s="1"/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G28" s="1"/>
    </row>
    <row r="29" customFormat="false" ht="12.8" hidden="false" customHeight="false" outlineLevel="0" collapsed="false">
      <c r="G29" s="1"/>
    </row>
    <row r="30" customFormat="false" ht="12.8" hidden="false" customHeight="false" outlineLevel="0" collapsed="false">
      <c r="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A6" activeCellId="0" sqref="AA6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11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730000</v>
      </c>
    </row>
    <row r="5" customFormat="false" ht="12.8" hidden="false" customHeight="false" outlineLevel="0" collapsed="false">
      <c r="A5" s="12" t="s">
        <v>3</v>
      </c>
      <c r="B5" s="13"/>
      <c r="C5" s="14"/>
      <c r="D5" s="14"/>
      <c r="E5" s="14" t="s">
        <v>22</v>
      </c>
      <c r="F5" s="14"/>
      <c r="G5" s="14" t="s">
        <v>22</v>
      </c>
      <c r="H5" s="14" t="s">
        <v>22</v>
      </c>
      <c r="I5" s="14"/>
      <c r="J5" s="14"/>
      <c r="K5" s="14" t="s">
        <v>22</v>
      </c>
      <c r="L5" s="14"/>
      <c r="M5" s="14" t="s">
        <v>22</v>
      </c>
      <c r="N5" s="14"/>
      <c r="O5" s="14" t="s">
        <v>22</v>
      </c>
      <c r="P5" s="14"/>
      <c r="Q5" s="14"/>
      <c r="R5" s="14"/>
      <c r="S5" s="14"/>
      <c r="T5" s="14" t="s">
        <v>22</v>
      </c>
      <c r="U5" s="14"/>
      <c r="V5" s="14"/>
      <c r="W5" s="14"/>
      <c r="X5" s="14"/>
      <c r="Y5" s="14"/>
      <c r="Z5" s="14" t="s">
        <v>22</v>
      </c>
      <c r="AA5" s="14" t="s">
        <v>22</v>
      </c>
      <c r="AB5" s="14"/>
      <c r="AC5" s="14"/>
      <c r="AD5" s="14"/>
      <c r="AE5" s="14"/>
      <c r="AF5" s="14"/>
      <c r="AG5" s="15" t="n">
        <f aca="false">($AG$14/COUNTIF($B$5:$AF$11,"x"))*COUNTIF(B5:AF5,"x")</f>
        <v>252692.307692308</v>
      </c>
    </row>
    <row r="6" customFormat="false" ht="12.8" hidden="false" customHeight="false" outlineLevel="0" collapsed="false">
      <c r="A6" s="12" t="s">
        <v>4</v>
      </c>
      <c r="B6" s="13"/>
      <c r="C6" s="14"/>
      <c r="D6" s="14"/>
      <c r="E6" s="14"/>
      <c r="F6" s="14"/>
      <c r="G6" s="14" t="s">
        <v>22</v>
      </c>
      <c r="H6" s="14"/>
      <c r="I6" s="14"/>
      <c r="J6" s="14"/>
      <c r="K6" s="14" t="s">
        <v>22</v>
      </c>
      <c r="L6" s="14"/>
      <c r="M6" s="14" t="s">
        <v>22</v>
      </c>
      <c r="N6" s="14"/>
      <c r="O6" s="14" t="s">
        <v>22</v>
      </c>
      <c r="P6" s="14"/>
      <c r="Q6" s="14"/>
      <c r="R6" s="14"/>
      <c r="S6" s="14"/>
      <c r="T6" s="14" t="s">
        <v>22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 t="n">
        <f aca="false">($AG$14/COUNTIF($B$5:$AF$11,"x"))*COUNTIF(B6:AF6,"x")</f>
        <v>140384.615384615</v>
      </c>
    </row>
    <row r="7" customFormat="false" ht="12.8" hidden="false" customHeight="false" outlineLevel="0" collapsed="false">
      <c r="A7" s="12" t="s">
        <v>12</v>
      </c>
      <c r="B7" s="13"/>
      <c r="C7" s="14"/>
      <c r="D7" s="14"/>
      <c r="E7" s="14"/>
      <c r="F7" s="14"/>
      <c r="G7" s="14"/>
      <c r="H7" s="14" t="s">
        <v>22</v>
      </c>
      <c r="I7" s="14"/>
      <c r="J7" s="14"/>
      <c r="K7" s="14" t="s">
        <v>22</v>
      </c>
      <c r="L7" s="14"/>
      <c r="M7" s="14" t="s">
        <v>22</v>
      </c>
      <c r="N7" s="14"/>
      <c r="O7" s="14" t="s">
        <v>22</v>
      </c>
      <c r="P7" s="14"/>
      <c r="Q7" s="14"/>
      <c r="R7" s="14"/>
      <c r="S7" s="14"/>
      <c r="T7" s="14" t="s">
        <v>22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 t="n">
        <f aca="false">($AG$14/COUNTIF($B$5:$AF$11,"x"))*COUNTIF(B7:AF7,"x")</f>
        <v>140384.615384615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 t="s">
        <v>22</v>
      </c>
      <c r="F8" s="14"/>
      <c r="G8" s="14"/>
      <c r="H8" s="14"/>
      <c r="I8" s="14" t="s">
        <v>22</v>
      </c>
      <c r="J8" s="14"/>
      <c r="K8" s="14"/>
      <c r="L8" s="14"/>
      <c r="M8" s="14" t="s">
        <v>22</v>
      </c>
      <c r="N8" s="14"/>
      <c r="O8" s="14"/>
      <c r="P8" s="14" t="s">
        <v>22</v>
      </c>
      <c r="Q8" s="14"/>
      <c r="R8" s="14"/>
      <c r="S8" s="14"/>
      <c r="T8" s="14" t="s">
        <v>22</v>
      </c>
      <c r="U8" s="14"/>
      <c r="V8" s="14" t="s">
        <v>22</v>
      </c>
      <c r="W8" s="14"/>
      <c r="X8" s="14" t="s">
        <v>22</v>
      </c>
      <c r="Y8" s="14"/>
      <c r="Z8" s="14"/>
      <c r="AA8" s="14"/>
      <c r="AB8" s="14"/>
      <c r="AC8" s="14"/>
      <c r="AD8" s="14"/>
      <c r="AE8" s="14"/>
      <c r="AF8" s="14"/>
      <c r="AG8" s="15" t="n">
        <f aca="false">($AG$14/COUNTIF($B$5:$AF$11,"x"))*COUNTIF(B8:AF8,"x")</f>
        <v>196538.461538462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28076.9230769231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730000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56</v>
      </c>
      <c r="D15" s="19"/>
      <c r="E15" s="20"/>
      <c r="F15" s="20"/>
      <c r="G15" s="20"/>
      <c r="H15" s="20"/>
      <c r="J15" s="20"/>
      <c r="K15" s="21" t="s">
        <v>57</v>
      </c>
      <c r="L15" s="20"/>
      <c r="M15" s="19"/>
      <c r="N15" s="20"/>
      <c r="O15" s="20" t="s">
        <v>16</v>
      </c>
      <c r="P15" s="20" t="s">
        <v>17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110000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23</v>
      </c>
      <c r="D16" s="19"/>
      <c r="E16" s="20"/>
      <c r="F16" s="20"/>
      <c r="G16" s="20"/>
      <c r="H16" s="20"/>
      <c r="I16" s="20"/>
      <c r="J16" s="20"/>
      <c r="K16" s="21" t="s">
        <v>57</v>
      </c>
      <c r="L16" s="20"/>
      <c r="M16" s="20"/>
      <c r="N16" s="20"/>
      <c r="O16" s="20" t="s">
        <v>16</v>
      </c>
      <c r="P16" s="20" t="s">
        <v>17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230000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58</v>
      </c>
      <c r="D17" s="19"/>
      <c r="E17" s="20"/>
      <c r="F17" s="20"/>
      <c r="G17" s="20"/>
      <c r="H17" s="20"/>
      <c r="I17" s="20"/>
      <c r="J17" s="20"/>
      <c r="K17" s="21" t="s">
        <v>57</v>
      </c>
      <c r="L17" s="20"/>
      <c r="M17" s="20"/>
      <c r="N17" s="20"/>
      <c r="O17" s="20" t="s">
        <v>16</v>
      </c>
      <c r="P17" s="20" t="s">
        <v>17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60000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59</v>
      </c>
      <c r="D18" s="19"/>
      <c r="E18" s="20"/>
      <c r="F18" s="20"/>
      <c r="G18" s="20"/>
      <c r="H18" s="20"/>
      <c r="I18" s="20"/>
      <c r="J18" s="20"/>
      <c r="K18" s="21" t="s">
        <v>60</v>
      </c>
      <c r="L18" s="20"/>
      <c r="M18" s="20"/>
      <c r="N18" s="20"/>
      <c r="O18" s="20" t="s">
        <v>16</v>
      </c>
      <c r="P18" s="20" t="s">
        <v>51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70000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23</v>
      </c>
      <c r="D19" s="19"/>
      <c r="E19" s="20"/>
      <c r="F19" s="20"/>
      <c r="G19" s="20"/>
      <c r="H19" s="20"/>
      <c r="I19" s="20"/>
      <c r="J19" s="20"/>
      <c r="K19" s="21" t="s">
        <v>61</v>
      </c>
      <c r="L19" s="20"/>
      <c r="M19" s="20"/>
      <c r="N19" s="20"/>
      <c r="O19" s="20" t="s">
        <v>16</v>
      </c>
      <c r="P19" s="20" t="s">
        <v>33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220000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56</v>
      </c>
      <c r="D20" s="19"/>
      <c r="E20" s="20"/>
      <c r="F20" s="20"/>
      <c r="G20" s="20"/>
      <c r="H20" s="20"/>
      <c r="I20" s="20"/>
      <c r="J20" s="20"/>
      <c r="K20" s="20" t="s">
        <v>62</v>
      </c>
      <c r="L20" s="20"/>
      <c r="M20" s="20"/>
      <c r="N20" s="20"/>
      <c r="O20" s="20" t="s">
        <v>16</v>
      </c>
      <c r="P20" s="20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220000</v>
      </c>
      <c r="AH20" s="4"/>
      <c r="AI20" s="1"/>
      <c r="AJ20" s="1"/>
      <c r="AK20" s="3"/>
    </row>
    <row r="21" customFormat="false" ht="12.8" hidden="false" customHeight="false" outlineLevel="0" collapsed="false"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 t="s">
        <v>16</v>
      </c>
      <c r="P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H21" s="4"/>
      <c r="AI21" s="1"/>
      <c r="AJ21" s="1"/>
      <c r="AK21" s="3"/>
    </row>
    <row r="22" customFormat="false" ht="12.8" hidden="false" customHeight="false" outlineLevel="0" collapsed="false">
      <c r="G22" s="1"/>
      <c r="K22" s="20"/>
      <c r="O22" s="1" t="s">
        <v>16</v>
      </c>
      <c r="AH22" s="4"/>
      <c r="AI22" s="1"/>
      <c r="AJ22" s="1"/>
      <c r="AK22" s="3"/>
    </row>
    <row r="23" customFormat="false" ht="12.8" hidden="false" customHeight="false" outlineLevel="0" collapsed="false">
      <c r="G23" s="1"/>
    </row>
    <row r="24" customFormat="false" ht="12.8" hidden="false" customHeight="false" outlineLevel="0" collapsed="false">
      <c r="G24" s="1"/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A28" s="1" t="s">
        <v>63</v>
      </c>
      <c r="G28" s="1"/>
      <c r="AG28" s="3" t="n">
        <v>-180000</v>
      </c>
    </row>
    <row r="29" customFormat="false" ht="12.8" hidden="false" customHeight="false" outlineLevel="0" collapsed="false">
      <c r="G29" s="1"/>
    </row>
    <row r="30" customFormat="false" ht="12.8" hidden="false" customHeight="false" outlineLevel="0" collapsed="false">
      <c r="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H8" activeCellId="0" sqref="AH8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10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1131000</v>
      </c>
    </row>
    <row r="5" customFormat="false" ht="12.8" hidden="false" customHeight="false" outlineLevel="0" collapsed="false">
      <c r="A5" s="12" t="s">
        <v>3</v>
      </c>
      <c r="B5" s="13" t="s">
        <v>22</v>
      </c>
      <c r="C5" s="14"/>
      <c r="D5" s="14" t="s">
        <v>22</v>
      </c>
      <c r="E5" s="14"/>
      <c r="F5" s="14"/>
      <c r="G5" s="14" t="s">
        <v>22</v>
      </c>
      <c r="H5" s="14"/>
      <c r="I5" s="14"/>
      <c r="J5" s="14" t="s">
        <v>22</v>
      </c>
      <c r="K5" s="14"/>
      <c r="L5" s="14"/>
      <c r="M5" s="14"/>
      <c r="N5" s="14" t="s">
        <v>22</v>
      </c>
      <c r="O5" s="14" t="s">
        <v>22</v>
      </c>
      <c r="P5" s="14" t="s">
        <v>22</v>
      </c>
      <c r="Q5" s="14" t="s">
        <v>22</v>
      </c>
      <c r="R5" s="14" t="s">
        <v>22</v>
      </c>
      <c r="S5" s="14"/>
      <c r="T5" s="14"/>
      <c r="U5" s="14"/>
      <c r="V5" s="14" t="s">
        <v>22</v>
      </c>
      <c r="W5" s="14" t="s">
        <v>22</v>
      </c>
      <c r="X5" s="14"/>
      <c r="Y5" s="14" t="s">
        <v>22</v>
      </c>
      <c r="Z5" s="14"/>
      <c r="AA5" s="14"/>
      <c r="AB5" s="14" t="s">
        <v>22</v>
      </c>
      <c r="AC5" s="14" t="s">
        <v>22</v>
      </c>
      <c r="AD5" s="14" t="s">
        <v>22</v>
      </c>
      <c r="AE5" s="14" t="s">
        <v>22</v>
      </c>
      <c r="AF5" s="14" t="s">
        <v>22</v>
      </c>
      <c r="AG5" s="15" t="n">
        <f aca="false">($AG$14/COUNTIF($B$5:$AF$11,"x"))*COUNTIF(B5:AF5,"x")</f>
        <v>493000</v>
      </c>
    </row>
    <row r="6" customFormat="false" ht="12.8" hidden="false" customHeight="false" outlineLevel="0" collapsed="false">
      <c r="A6" s="12" t="s">
        <v>4</v>
      </c>
      <c r="B6" s="13"/>
      <c r="C6" s="14"/>
      <c r="D6" s="14" t="s">
        <v>22</v>
      </c>
      <c r="E6" s="14"/>
      <c r="F6" s="14"/>
      <c r="G6" s="14" t="s">
        <v>22</v>
      </c>
      <c r="H6" s="14"/>
      <c r="I6" s="14"/>
      <c r="J6" s="14" t="s">
        <v>22</v>
      </c>
      <c r="K6" s="14"/>
      <c r="L6" s="14"/>
      <c r="M6" s="14"/>
      <c r="N6" s="14" t="s">
        <v>22</v>
      </c>
      <c r="O6" s="14"/>
      <c r="P6" s="14" t="s">
        <v>22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 t="s">
        <v>22</v>
      </c>
      <c r="AD6" s="14"/>
      <c r="AE6" s="14"/>
      <c r="AF6" s="14"/>
      <c r="AG6" s="15" t="n">
        <f aca="false">($AG$14/COUNTIF($B$5:$AF$11,"x"))*COUNTIF(B6:AF6,"x")</f>
        <v>174000</v>
      </c>
    </row>
    <row r="7" customFormat="false" ht="12.8" hidden="false" customHeight="false" outlineLevel="0" collapsed="false">
      <c r="A7" s="12" t="s">
        <v>12</v>
      </c>
      <c r="B7" s="13"/>
      <c r="C7" s="14"/>
      <c r="D7" s="14" t="s">
        <v>22</v>
      </c>
      <c r="E7" s="14"/>
      <c r="F7" s="14"/>
      <c r="G7" s="14" t="s">
        <v>22</v>
      </c>
      <c r="H7" s="14"/>
      <c r="I7" s="14"/>
      <c r="J7" s="14" t="s">
        <v>22</v>
      </c>
      <c r="K7" s="14"/>
      <c r="L7" s="14"/>
      <c r="M7" s="14"/>
      <c r="N7" s="14" t="s">
        <v>22</v>
      </c>
      <c r="O7" s="14"/>
      <c r="P7" s="14" t="s">
        <v>22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 t="s">
        <v>22</v>
      </c>
      <c r="AC7" s="14" t="s">
        <v>22</v>
      </c>
      <c r="AD7" s="14"/>
      <c r="AE7" s="14"/>
      <c r="AF7" s="14"/>
      <c r="AG7" s="15" t="n">
        <f aca="false">($AG$14/COUNTIF($B$5:$AF$11,"x"))*COUNTIF(B7:AF7,"x")</f>
        <v>203000</v>
      </c>
    </row>
    <row r="8" customFormat="false" ht="12.8" hidden="false" customHeight="false" outlineLevel="0" collapsed="false">
      <c r="A8" s="1" t="s">
        <v>8</v>
      </c>
      <c r="B8" s="13"/>
      <c r="C8" s="14"/>
      <c r="D8" s="14" t="s">
        <v>22</v>
      </c>
      <c r="E8" s="14"/>
      <c r="F8" s="14"/>
      <c r="G8" s="14" t="s">
        <v>22</v>
      </c>
      <c r="H8" s="14" t="s">
        <v>22</v>
      </c>
      <c r="I8" s="14"/>
      <c r="J8" s="14"/>
      <c r="K8" s="14" t="s">
        <v>22</v>
      </c>
      <c r="L8" s="14" t="s">
        <v>22</v>
      </c>
      <c r="M8" s="14"/>
      <c r="N8" s="14" t="s">
        <v>22</v>
      </c>
      <c r="O8" s="14"/>
      <c r="P8" s="14" t="s">
        <v>22</v>
      </c>
      <c r="Q8" s="14"/>
      <c r="R8" s="14"/>
      <c r="S8" s="14"/>
      <c r="T8" s="14"/>
      <c r="U8" s="14"/>
      <c r="V8" s="14"/>
      <c r="W8" s="14" t="s">
        <v>22</v>
      </c>
      <c r="X8" s="14"/>
      <c r="Y8" s="14"/>
      <c r="Z8" s="14"/>
      <c r="AA8" s="14"/>
      <c r="AB8" s="14" t="s">
        <v>22</v>
      </c>
      <c r="AC8" s="14"/>
      <c r="AD8" s="14"/>
      <c r="AE8" s="14"/>
      <c r="AF8" s="14"/>
      <c r="AG8" s="15" t="n">
        <f aca="false">($AG$14/COUNTIF($B$5:$AF$11,"x"))*COUNTIF(B8:AF8,"x")</f>
        <v>261000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/>
      <c r="F11" s="14"/>
      <c r="G11" s="14" t="s">
        <v>64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 t="s">
        <v>64</v>
      </c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29000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1131000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65</v>
      </c>
      <c r="D15" s="19"/>
      <c r="E15" s="20"/>
      <c r="F15" s="20"/>
      <c r="G15" s="20"/>
      <c r="H15" s="20"/>
      <c r="J15" s="20"/>
      <c r="K15" s="21" t="s">
        <v>66</v>
      </c>
      <c r="L15" s="20"/>
      <c r="M15" s="19"/>
      <c r="N15" s="20"/>
      <c r="O15" s="20" t="s">
        <v>16</v>
      </c>
      <c r="P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120000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67</v>
      </c>
      <c r="D16" s="19"/>
      <c r="E16" s="20"/>
      <c r="F16" s="20"/>
      <c r="G16" s="20"/>
      <c r="H16" s="20"/>
      <c r="I16" s="20"/>
      <c r="J16" s="20"/>
      <c r="K16" s="21" t="s">
        <v>66</v>
      </c>
      <c r="L16" s="20"/>
      <c r="M16" s="20"/>
      <c r="N16" s="20"/>
      <c r="O16" s="20" t="s">
        <v>16</v>
      </c>
      <c r="P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80000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68</v>
      </c>
      <c r="D17" s="19"/>
      <c r="E17" s="20"/>
      <c r="F17" s="20"/>
      <c r="G17" s="20"/>
      <c r="H17" s="20"/>
      <c r="I17" s="20"/>
      <c r="J17" s="20"/>
      <c r="K17" s="21" t="s">
        <v>66</v>
      </c>
      <c r="L17" s="20"/>
      <c r="M17" s="20"/>
      <c r="N17" s="20"/>
      <c r="O17" s="20" t="s">
        <v>16</v>
      </c>
      <c r="P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66000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23</v>
      </c>
      <c r="D18" s="19"/>
      <c r="E18" s="20"/>
      <c r="F18" s="20"/>
      <c r="G18" s="20"/>
      <c r="H18" s="20"/>
      <c r="I18" s="20"/>
      <c r="J18" s="20"/>
      <c r="K18" s="21" t="s">
        <v>69</v>
      </c>
      <c r="L18" s="20"/>
      <c r="M18" s="20"/>
      <c r="N18" s="20"/>
      <c r="O18" s="20" t="s">
        <v>16</v>
      </c>
      <c r="P18" s="20" t="s">
        <v>17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360000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70</v>
      </c>
      <c r="D19" s="19"/>
      <c r="E19" s="20"/>
      <c r="F19" s="20"/>
      <c r="G19" s="20"/>
      <c r="H19" s="20"/>
      <c r="I19" s="20"/>
      <c r="J19" s="20"/>
      <c r="K19" s="21" t="s">
        <v>69</v>
      </c>
      <c r="L19" s="20"/>
      <c r="M19" s="20"/>
      <c r="N19" s="20"/>
      <c r="O19" s="20" t="s">
        <v>16</v>
      </c>
      <c r="P19" s="20" t="s">
        <v>51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v>35000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45</v>
      </c>
      <c r="D20" s="19"/>
      <c r="E20" s="20"/>
      <c r="F20" s="20"/>
      <c r="G20" s="20"/>
      <c r="H20" s="20"/>
      <c r="I20" s="20"/>
      <c r="J20" s="20"/>
      <c r="K20" s="20" t="s">
        <v>71</v>
      </c>
      <c r="L20" s="20"/>
      <c r="M20" s="20"/>
      <c r="N20" s="20"/>
      <c r="O20" s="20" t="s">
        <v>16</v>
      </c>
      <c r="P20" s="20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210000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23</v>
      </c>
      <c r="D21" s="19"/>
      <c r="E21" s="20"/>
      <c r="F21" s="20"/>
      <c r="G21" s="20"/>
      <c r="H21" s="20"/>
      <c r="I21" s="20"/>
      <c r="J21" s="20"/>
      <c r="K21" s="20" t="s">
        <v>72</v>
      </c>
      <c r="L21" s="20"/>
      <c r="M21" s="20"/>
      <c r="N21" s="20"/>
      <c r="O21" s="20" t="s">
        <v>16</v>
      </c>
      <c r="P21" s="20" t="s">
        <v>17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v>195000</v>
      </c>
      <c r="AH21" s="4"/>
      <c r="AI21" s="1"/>
      <c r="AJ21" s="1"/>
      <c r="AK21" s="3"/>
    </row>
    <row r="22" customFormat="false" ht="12.8" hidden="false" customHeight="false" outlineLevel="0" collapsed="false">
      <c r="A22" s="1" t="s">
        <v>73</v>
      </c>
      <c r="G22" s="1"/>
      <c r="K22" s="20" t="s">
        <v>72</v>
      </c>
      <c r="O22" s="1" t="s">
        <v>16</v>
      </c>
      <c r="AG22" s="3" t="n">
        <v>65000</v>
      </c>
      <c r="AH22" s="4"/>
      <c r="AI22" s="1"/>
      <c r="AJ22" s="1"/>
      <c r="AK22" s="3"/>
    </row>
    <row r="23" customFormat="false" ht="12.8" hidden="false" customHeight="false" outlineLevel="0" collapsed="false">
      <c r="G23" s="1"/>
      <c r="P23" s="20" t="s">
        <v>17</v>
      </c>
    </row>
    <row r="24" customFormat="false" ht="12.8" hidden="false" customHeight="false" outlineLevel="0" collapsed="false">
      <c r="G24" s="1"/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G28" s="1"/>
    </row>
    <row r="29" customFormat="false" ht="12.8" hidden="false" customHeight="false" outlineLevel="0" collapsed="false">
      <c r="G29" s="1"/>
    </row>
    <row r="30" customFormat="false" ht="12.8" hidden="false" customHeight="false" outlineLevel="0" collapsed="false">
      <c r="G30" s="1"/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1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Z9" activeCellId="0" sqref="Z9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2.95"/>
    <col collapsed="false" customWidth="true" hidden="false" outlineLevel="0" max="6" min="2" style="1" width="3.3"/>
    <col collapsed="false" customWidth="true" hidden="false" outlineLevel="0" max="7" min="7" style="2" width="3.3"/>
    <col collapsed="false" customWidth="true" hidden="false" outlineLevel="0" max="32" min="8" style="1" width="3.3"/>
    <col collapsed="false" customWidth="true" hidden="false" outlineLevel="0" max="33" min="33" style="3" width="14.02"/>
    <col collapsed="false" customWidth="true" hidden="false" outlineLevel="0" max="34" min="34" style="1" width="23.54"/>
    <col collapsed="false" customWidth="false" hidden="false" outlineLevel="0" max="35" min="35" style="3" width="11.53"/>
    <col collapsed="false" customWidth="true" hidden="false" outlineLevel="0" max="36" min="36" style="4" width="8.87"/>
    <col collapsed="false" customWidth="true" hidden="false" outlineLevel="0" max="37" min="37" style="1" width="6.1"/>
  </cols>
  <sheetData>
    <row r="1" customFormat="false" ht="25.6" hidden="false" customHeight="false" outlineLevel="0" collapsed="false">
      <c r="A1" s="5" t="s">
        <v>0</v>
      </c>
      <c r="G1" s="1"/>
      <c r="AE1" s="6"/>
      <c r="AG1" s="1"/>
      <c r="AH1" s="7"/>
      <c r="AI1" s="8"/>
    </row>
    <row r="2" customFormat="false" ht="12.8" hidden="false" customHeight="false" outlineLevel="0" collapsed="false">
      <c r="A2" s="7" t="s">
        <v>1</v>
      </c>
      <c r="B2" s="1" t="n">
        <v>9</v>
      </c>
      <c r="C2" s="1" t="s">
        <v>48</v>
      </c>
      <c r="G2" s="1"/>
      <c r="AG2" s="1"/>
    </row>
    <row r="3" customFormat="false" ht="12.8" hidden="false" customHeight="false" outlineLevel="0" collapsed="false">
      <c r="G3" s="1"/>
      <c r="AG3" s="1"/>
    </row>
    <row r="4" customFormat="false" ht="12.8" hidden="false" customHeight="false" outlineLevel="0" collapsed="false">
      <c r="B4" s="9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11" t="n">
        <f aca="false">SUM(AG5:AG11)</f>
        <v>1518000</v>
      </c>
    </row>
    <row r="5" customFormat="false" ht="12.8" hidden="false" customHeight="false" outlineLevel="0" collapsed="false">
      <c r="A5" s="12" t="s">
        <v>3</v>
      </c>
      <c r="B5" s="13"/>
      <c r="C5" s="14"/>
      <c r="D5" s="14" t="s">
        <v>22</v>
      </c>
      <c r="E5" s="14" t="s">
        <v>22</v>
      </c>
      <c r="F5" s="14" t="s">
        <v>22</v>
      </c>
      <c r="G5" s="14"/>
      <c r="H5" s="14"/>
      <c r="I5" s="14" t="s">
        <v>22</v>
      </c>
      <c r="J5" s="14" t="s">
        <v>22</v>
      </c>
      <c r="K5" s="14"/>
      <c r="L5" s="14"/>
      <c r="M5" s="14" t="s">
        <v>22</v>
      </c>
      <c r="N5" s="14"/>
      <c r="O5" s="14"/>
      <c r="P5" s="14" t="s">
        <v>22</v>
      </c>
      <c r="Q5" s="14" t="s">
        <v>22</v>
      </c>
      <c r="R5" s="14"/>
      <c r="S5" s="14" t="s">
        <v>22</v>
      </c>
      <c r="T5" s="14"/>
      <c r="U5" s="14"/>
      <c r="V5" s="14"/>
      <c r="W5" s="14" t="s">
        <v>22</v>
      </c>
      <c r="X5" s="14" t="s">
        <v>22</v>
      </c>
      <c r="Y5" s="14" t="s">
        <v>22</v>
      </c>
      <c r="Z5" s="14"/>
      <c r="AA5" s="14"/>
      <c r="AB5" s="14"/>
      <c r="AC5" s="14"/>
      <c r="AD5" s="14" t="s">
        <v>22</v>
      </c>
      <c r="AE5" s="14"/>
      <c r="AF5" s="14"/>
      <c r="AG5" s="15" t="n">
        <f aca="false">($AG$14/COUNTIF($B$5:$AF$11,"x"))*COUNTIF(B5:AF5,"x")</f>
        <v>481317.073170732</v>
      </c>
    </row>
    <row r="6" customFormat="false" ht="12.8" hidden="false" customHeight="false" outlineLevel="0" collapsed="false">
      <c r="A6" s="12" t="s">
        <v>4</v>
      </c>
      <c r="B6" s="13"/>
      <c r="C6" s="14"/>
      <c r="D6" s="14" t="s">
        <v>22</v>
      </c>
      <c r="E6" s="14" t="s">
        <v>22</v>
      </c>
      <c r="F6" s="14"/>
      <c r="G6" s="14"/>
      <c r="H6" s="14"/>
      <c r="I6" s="14" t="s">
        <v>22</v>
      </c>
      <c r="J6" s="14"/>
      <c r="K6" s="14" t="s">
        <v>22</v>
      </c>
      <c r="L6" s="14" t="s">
        <v>22</v>
      </c>
      <c r="M6" s="14"/>
      <c r="N6" s="14"/>
      <c r="O6" s="14"/>
      <c r="P6" s="14"/>
      <c r="Q6" s="14" t="s">
        <v>22</v>
      </c>
      <c r="R6" s="14"/>
      <c r="S6" s="14" t="s">
        <v>22</v>
      </c>
      <c r="T6" s="14"/>
      <c r="U6" s="14"/>
      <c r="V6" s="14"/>
      <c r="W6" s="14" t="s">
        <v>22</v>
      </c>
      <c r="X6" s="14"/>
      <c r="Y6" s="14" t="s">
        <v>22</v>
      </c>
      <c r="Z6" s="14"/>
      <c r="AA6" s="14"/>
      <c r="AB6" s="14"/>
      <c r="AC6" s="14"/>
      <c r="AD6" s="14" t="s">
        <v>22</v>
      </c>
      <c r="AE6" s="14"/>
      <c r="AF6" s="14"/>
      <c r="AG6" s="15" t="n">
        <f aca="false">($AG$14/COUNTIF($B$5:$AF$11,"x"))*COUNTIF(B6:AF6,"x")</f>
        <v>370243.902439024</v>
      </c>
    </row>
    <row r="7" customFormat="false" ht="12.8" hidden="false" customHeight="false" outlineLevel="0" collapsed="false">
      <c r="A7" s="12" t="s">
        <v>12</v>
      </c>
      <c r="B7" s="13"/>
      <c r="C7" s="14"/>
      <c r="D7" s="14" t="s">
        <v>22</v>
      </c>
      <c r="E7" s="14" t="s">
        <v>22</v>
      </c>
      <c r="F7" s="14"/>
      <c r="G7" s="14"/>
      <c r="H7" s="14"/>
      <c r="I7" s="14" t="s">
        <v>22</v>
      </c>
      <c r="J7" s="14" t="s">
        <v>22</v>
      </c>
      <c r="K7" s="14"/>
      <c r="L7" s="14"/>
      <c r="M7" s="14" t="s">
        <v>22</v>
      </c>
      <c r="N7" s="14"/>
      <c r="O7" s="14"/>
      <c r="P7" s="14"/>
      <c r="Q7" s="14"/>
      <c r="R7" s="14"/>
      <c r="S7" s="14" t="s">
        <v>22</v>
      </c>
      <c r="T7" s="14"/>
      <c r="U7" s="14"/>
      <c r="V7" s="14"/>
      <c r="W7" s="14" t="s">
        <v>22</v>
      </c>
      <c r="X7" s="14"/>
      <c r="Y7" s="14" t="s">
        <v>22</v>
      </c>
      <c r="Z7" s="14"/>
      <c r="AA7" s="14"/>
      <c r="AB7" s="14"/>
      <c r="AC7" s="14"/>
      <c r="AD7" s="14" t="s">
        <v>22</v>
      </c>
      <c r="AE7" s="14"/>
      <c r="AF7" s="14"/>
      <c r="AG7" s="15" t="n">
        <f aca="false">($AG$14/COUNTIF($B$5:$AF$11,"x"))*COUNTIF(B7:AF7,"x")</f>
        <v>333219.512195122</v>
      </c>
    </row>
    <row r="8" customFormat="false" ht="12.8" hidden="false" customHeight="false" outlineLevel="0" collapsed="false">
      <c r="A8" s="1" t="s">
        <v>8</v>
      </c>
      <c r="B8" s="13"/>
      <c r="C8" s="14"/>
      <c r="D8" s="14"/>
      <c r="E8" s="14" t="s">
        <v>22</v>
      </c>
      <c r="F8" s="14" t="s">
        <v>22</v>
      </c>
      <c r="G8" s="14"/>
      <c r="H8" s="14"/>
      <c r="I8" s="14" t="s">
        <v>22</v>
      </c>
      <c r="J8" s="14" t="s">
        <v>22</v>
      </c>
      <c r="K8" s="14"/>
      <c r="L8" s="14"/>
      <c r="M8" s="14"/>
      <c r="N8" s="14"/>
      <c r="O8" s="14"/>
      <c r="P8" s="14"/>
      <c r="Q8" s="14" t="s">
        <v>22</v>
      </c>
      <c r="R8" s="14" t="s">
        <v>22</v>
      </c>
      <c r="S8" s="14"/>
      <c r="T8" s="14"/>
      <c r="U8" s="14"/>
      <c r="V8" s="14"/>
      <c r="W8" s="14"/>
      <c r="X8" s="14"/>
      <c r="Y8" s="14" t="s">
        <v>22</v>
      </c>
      <c r="Z8" s="14" t="s">
        <v>22</v>
      </c>
      <c r="AA8" s="14"/>
      <c r="AB8" s="14"/>
      <c r="AC8" s="14"/>
      <c r="AD8" s="14" t="s">
        <v>22</v>
      </c>
      <c r="AE8" s="14"/>
      <c r="AF8" s="14"/>
      <c r="AG8" s="15" t="n">
        <f aca="false">($AG$14/COUNTIF($B$5:$AF$11,"x"))*COUNTIF(B8:AF8,"x")</f>
        <v>333219.512195122</v>
      </c>
    </row>
    <row r="9" customFormat="false" ht="12.8" hidden="false" customHeight="false" outlineLevel="0" collapsed="false">
      <c r="A9" s="1" t="s"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 t="n">
        <f aca="false">($AG$14/COUNTIF($B$5:$AF$11,"x"))*COUNTIF(B9:AF9,"x")</f>
        <v>0</v>
      </c>
    </row>
    <row r="10" customFormat="false" ht="12.8" hidden="false" customHeight="false" outlineLevel="0" collapsed="false">
      <c r="A10" s="1" t="s">
        <v>10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 t="n">
        <f aca="false">($AG$14/COUNTIF($B$5:$AF$11,"x"))*COUNTIF(B10:AF10,"x")</f>
        <v>0</v>
      </c>
    </row>
    <row r="11" customFormat="false" ht="12.8" hidden="false" customHeight="false" outlineLevel="0" collapsed="false">
      <c r="A11" s="1" t="s">
        <v>11</v>
      </c>
      <c r="B11" s="13"/>
      <c r="C11" s="14"/>
      <c r="D11" s="14"/>
      <c r="E11" s="14" t="s">
        <v>64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 t="n">
        <f aca="false">($AG$14/COUNTIF($B$5:$AF$11,"x"))*COUNTIF(B11:AF11,"x")</f>
        <v>0</v>
      </c>
    </row>
    <row r="12" customFormat="false" ht="12.8" hidden="false" customHeight="false" outlineLevel="0" collapsed="false">
      <c r="G12" s="1"/>
    </row>
    <row r="13" customFormat="false" ht="12.8" hidden="false" customHeight="false" outlineLevel="0" collapsed="false">
      <c r="A13" s="7"/>
      <c r="G13" s="1"/>
      <c r="AG13" s="17" t="n">
        <f aca="false">($AG$14/COUNTIF($B$5:$AF$11,"x"))</f>
        <v>37024.3902439024</v>
      </c>
    </row>
    <row r="14" customFormat="false" ht="12.8" hidden="false" customHeight="false" outlineLevel="0" collapsed="false">
      <c r="A14" s="7" t="s">
        <v>13</v>
      </c>
      <c r="G14" s="1"/>
      <c r="AG14" s="18" t="n">
        <f aca="false">SUM(AG15:AG1048576)</f>
        <v>1518000</v>
      </c>
      <c r="AH14" s="4"/>
      <c r="AI14" s="1"/>
      <c r="AJ14" s="1"/>
      <c r="AK14" s="3"/>
    </row>
    <row r="15" customFormat="false" ht="12.8" hidden="false" customHeight="false" outlineLevel="0" collapsed="false">
      <c r="A15" s="1" t="s">
        <v>74</v>
      </c>
      <c r="D15" s="19"/>
      <c r="E15" s="20"/>
      <c r="F15" s="20"/>
      <c r="G15" s="20"/>
      <c r="H15" s="20"/>
      <c r="J15" s="20"/>
      <c r="K15" s="21" t="s">
        <v>75</v>
      </c>
      <c r="L15" s="20"/>
      <c r="M15" s="19"/>
      <c r="N15" s="20"/>
      <c r="O15" s="20" t="s">
        <v>16</v>
      </c>
      <c r="P15" s="20"/>
      <c r="Q15" s="1" t="s">
        <v>17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 t="n">
        <v>124000</v>
      </c>
      <c r="AH15" s="4"/>
      <c r="AI15" s="1"/>
      <c r="AJ15" s="1"/>
      <c r="AK15" s="3"/>
    </row>
    <row r="16" customFormat="false" ht="12.8" hidden="false" customHeight="false" outlineLevel="0" collapsed="false">
      <c r="A16" s="1" t="s">
        <v>67</v>
      </c>
      <c r="D16" s="19"/>
      <c r="E16" s="20"/>
      <c r="F16" s="20"/>
      <c r="G16" s="20"/>
      <c r="H16" s="20"/>
      <c r="I16" s="20"/>
      <c r="J16" s="20"/>
      <c r="K16" s="21" t="s">
        <v>75</v>
      </c>
      <c r="L16" s="20"/>
      <c r="M16" s="20"/>
      <c r="N16" s="20"/>
      <c r="O16" s="20" t="s">
        <v>16</v>
      </c>
      <c r="P16" s="20"/>
      <c r="Q16" s="1" t="s">
        <v>17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 t="n">
        <v>150000</v>
      </c>
      <c r="AH16" s="4"/>
      <c r="AI16" s="1"/>
      <c r="AJ16" s="1"/>
      <c r="AK16" s="3"/>
    </row>
    <row r="17" customFormat="false" ht="12.8" hidden="false" customHeight="false" outlineLevel="0" collapsed="false">
      <c r="A17" s="1" t="s">
        <v>65</v>
      </c>
      <c r="D17" s="19"/>
      <c r="E17" s="20"/>
      <c r="F17" s="20"/>
      <c r="G17" s="20"/>
      <c r="H17" s="20"/>
      <c r="I17" s="20"/>
      <c r="J17" s="20"/>
      <c r="K17" s="21" t="s">
        <v>75</v>
      </c>
      <c r="L17" s="20"/>
      <c r="M17" s="20"/>
      <c r="N17" s="20"/>
      <c r="O17" s="20" t="s">
        <v>16</v>
      </c>
      <c r="P17" s="20"/>
      <c r="Q17" s="1" t="s">
        <v>33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 t="n">
        <v>240000</v>
      </c>
      <c r="AH17" s="4"/>
      <c r="AI17" s="1"/>
      <c r="AJ17" s="1"/>
      <c r="AK17" s="3"/>
    </row>
    <row r="18" customFormat="false" ht="12.8" hidden="false" customHeight="false" outlineLevel="0" collapsed="false">
      <c r="A18" s="1" t="s">
        <v>23</v>
      </c>
      <c r="D18" s="19"/>
      <c r="E18" s="20"/>
      <c r="F18" s="20"/>
      <c r="G18" s="20"/>
      <c r="H18" s="20"/>
      <c r="I18" s="20"/>
      <c r="J18" s="20"/>
      <c r="K18" s="21" t="s">
        <v>76</v>
      </c>
      <c r="L18" s="20"/>
      <c r="M18" s="20"/>
      <c r="N18" s="20"/>
      <c r="O18" s="20" t="s">
        <v>16</v>
      </c>
      <c r="P18" s="20"/>
      <c r="Q18" s="1" t="s">
        <v>17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 t="n">
        <v>215000</v>
      </c>
      <c r="AH18" s="4"/>
      <c r="AI18" s="1"/>
      <c r="AJ18" s="1"/>
      <c r="AK18" s="3"/>
    </row>
    <row r="19" customFormat="false" ht="12.8" hidden="false" customHeight="false" outlineLevel="0" collapsed="false">
      <c r="A19" s="1" t="s">
        <v>77</v>
      </c>
      <c r="D19" s="19"/>
      <c r="E19" s="20"/>
      <c r="F19" s="20"/>
      <c r="G19" s="20"/>
      <c r="H19" s="20"/>
      <c r="I19" s="20"/>
      <c r="J19" s="20"/>
      <c r="K19" s="21" t="s">
        <v>78</v>
      </c>
      <c r="L19" s="20"/>
      <c r="M19" s="20"/>
      <c r="N19" s="20"/>
      <c r="O19" s="20" t="s">
        <v>16</v>
      </c>
      <c r="P19" s="20"/>
      <c r="Q19" s="1" t="s">
        <v>79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 t="n">
        <f aca="false">40000+35000</f>
        <v>75000</v>
      </c>
      <c r="AH19" s="4"/>
      <c r="AI19" s="1"/>
      <c r="AJ19" s="1"/>
      <c r="AK19" s="3"/>
    </row>
    <row r="20" customFormat="false" ht="12.8" hidden="false" customHeight="false" outlineLevel="0" collapsed="false">
      <c r="A20" s="1" t="s">
        <v>45</v>
      </c>
      <c r="D20" s="19"/>
      <c r="E20" s="20"/>
      <c r="F20" s="20"/>
      <c r="G20" s="20"/>
      <c r="H20" s="20"/>
      <c r="I20" s="20"/>
      <c r="J20" s="20"/>
      <c r="K20" s="20" t="s">
        <v>80</v>
      </c>
      <c r="L20" s="20"/>
      <c r="M20" s="20"/>
      <c r="N20" s="20"/>
      <c r="O20" s="20" t="s">
        <v>16</v>
      </c>
      <c r="P20" s="20"/>
      <c r="Q20" s="1" t="s">
        <v>17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 t="n">
        <v>525000</v>
      </c>
      <c r="AH20" s="4"/>
      <c r="AI20" s="1"/>
      <c r="AJ20" s="1"/>
      <c r="AK20" s="3"/>
    </row>
    <row r="21" customFormat="false" ht="12.8" hidden="false" customHeight="false" outlineLevel="0" collapsed="false">
      <c r="A21" s="1" t="s">
        <v>23</v>
      </c>
      <c r="D21" s="19"/>
      <c r="E21" s="20"/>
      <c r="F21" s="20"/>
      <c r="G21" s="20"/>
      <c r="H21" s="20"/>
      <c r="I21" s="20"/>
      <c r="J21" s="20"/>
      <c r="K21" s="20" t="s">
        <v>81</v>
      </c>
      <c r="L21" s="20"/>
      <c r="M21" s="20"/>
      <c r="N21" s="20"/>
      <c r="O21" s="20" t="s">
        <v>16</v>
      </c>
      <c r="P21" s="20"/>
      <c r="Q21" s="1" t="s">
        <v>17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 t="n">
        <v>304000</v>
      </c>
      <c r="AH21" s="4"/>
      <c r="AI21" s="1"/>
      <c r="AJ21" s="1"/>
      <c r="AK21" s="3"/>
    </row>
    <row r="22" customFormat="false" ht="12.8" hidden="false" customHeight="false" outlineLevel="0" collapsed="false">
      <c r="A22" s="1" t="s">
        <v>82</v>
      </c>
      <c r="G22" s="1"/>
      <c r="K22" s="1" t="s">
        <v>83</v>
      </c>
      <c r="O22" s="1" t="s">
        <v>16</v>
      </c>
      <c r="Q22" s="1" t="s">
        <v>79</v>
      </c>
      <c r="AG22" s="3" t="n">
        <f aca="false">30000+55000</f>
        <v>85000</v>
      </c>
      <c r="AH22" s="4"/>
      <c r="AI22" s="1"/>
      <c r="AJ22" s="1"/>
      <c r="AK22" s="3"/>
    </row>
    <row r="23" customFormat="false" ht="12.8" hidden="false" customHeight="false" outlineLevel="0" collapsed="false">
      <c r="A23" s="1" t="s">
        <v>41</v>
      </c>
      <c r="G23" s="1"/>
      <c r="K23" s="1" t="s">
        <v>84</v>
      </c>
      <c r="O23" s="1" t="s">
        <v>16</v>
      </c>
      <c r="AG23" s="3" t="n">
        <v>66000</v>
      </c>
    </row>
    <row r="24" customFormat="false" ht="12.8" hidden="false" customHeight="false" outlineLevel="0" collapsed="false">
      <c r="G24" s="1"/>
    </row>
    <row r="25" customFormat="false" ht="12.8" hidden="false" customHeight="false" outlineLevel="0" collapsed="false">
      <c r="G25" s="1"/>
    </row>
    <row r="26" customFormat="false" ht="12.8" hidden="false" customHeight="false" outlineLevel="0" collapsed="false">
      <c r="G26" s="1"/>
    </row>
    <row r="27" customFormat="false" ht="12.8" hidden="false" customHeight="false" outlineLevel="0" collapsed="false">
      <c r="A27" s="7" t="s">
        <v>21</v>
      </c>
      <c r="G27" s="1"/>
    </row>
    <row r="28" customFormat="false" ht="12.8" hidden="false" customHeight="false" outlineLevel="0" collapsed="false">
      <c r="A28" s="1" t="s">
        <v>85</v>
      </c>
      <c r="G28" s="1"/>
      <c r="AG28" s="3" t="n">
        <v>-120000</v>
      </c>
    </row>
    <row r="29" customFormat="false" ht="12.8" hidden="false" customHeight="false" outlineLevel="0" collapsed="false">
      <c r="A29" s="1" t="s">
        <v>86</v>
      </c>
      <c r="G29" s="1"/>
      <c r="AG29" s="3" t="n">
        <v>-80000</v>
      </c>
    </row>
    <row r="30" customFormat="false" ht="12.8" hidden="false" customHeight="false" outlineLevel="0" collapsed="false">
      <c r="A30" s="1" t="s">
        <v>87</v>
      </c>
      <c r="G30" s="1"/>
      <c r="AG30" s="3" t="n">
        <v>-66000</v>
      </c>
    </row>
    <row r="31" customFormat="false" ht="12.8" hidden="false" customHeight="false" outlineLevel="0" collapsed="false">
      <c r="G31" s="1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7" customFormat="false" ht="12.8" hidden="false" customHeight="false" outlineLevel="0" collapsed="false">
      <c r="A37" s="7"/>
      <c r="B37" s="3"/>
      <c r="C37" s="4"/>
    </row>
    <row r="38" customFormat="false" ht="12.8" hidden="false" customHeight="false" outlineLevel="0" collapsed="false">
      <c r="B38" s="3"/>
      <c r="C38" s="4"/>
    </row>
    <row r="39" customFormat="false" ht="12.8" hidden="false" customHeight="false" outlineLevel="0" collapsed="false">
      <c r="B39" s="3"/>
      <c r="C39" s="4"/>
    </row>
    <row r="40" customFormat="false" ht="12.8" hidden="false" customHeight="false" outlineLevel="0" collapsed="false">
      <c r="B40" s="3"/>
      <c r="C40" s="4"/>
    </row>
    <row r="41" customFormat="false" ht="12.8" hidden="false" customHeight="false" outlineLevel="0" collapsed="false">
      <c r="B41" s="3"/>
      <c r="C41" s="4"/>
    </row>
  </sheetData>
  <printOptions headings="false" gridLines="false" gridLinesSet="true" horizontalCentered="false" verticalCentered="false"/>
  <pageMargins left="0.7875" right="0.7875" top="0.295138888888889" bottom="0.29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705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2025-04-08T11:11:21Z</dcterms:created>
  <dc:creator/>
  <dc:description/>
  <dc:language>en-US</dc:language>
  <cp:lastModifiedBy/>
  <cp:lastPrinted>2026-04-29T14:32:27Z</cp:lastPrinted>
  <dcterms:modified xsi:type="dcterms:W3CDTF">2026-06-01T14:06:04Z</dcterms:modified>
  <cp:revision>134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